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5" windowWidth="15195" windowHeight="9225" firstSheet="1" activeTab="1"/>
  </bookViews>
  <sheets>
    <sheet name="отчет" sheetId="3" r:id="rId1"/>
    <sheet name="Перечень" sheetId="2" r:id="rId2"/>
    <sheet name="Таблица" sheetId="5" r:id="rId3"/>
    <sheet name="Ведомость" sheetId="4" r:id="rId4"/>
    <sheet name="План мероприятий" sheetId="6" r:id="rId5"/>
    <sheet name="Табл 1 для Трудинсп" sheetId="7" r:id="rId6"/>
    <sheet name="Табл 2 для Трудинсп" sheetId="8" r:id="rId7"/>
  </sheets>
  <externalReferences>
    <externalReference r:id="rId8"/>
  </externalReferences>
  <definedNames>
    <definedName name="_xlnm._FilterDatabase" localSheetId="4" hidden="1">'План мероприятий'!$A$6:$P$221</definedName>
    <definedName name="_xlnm._FilterDatabase" localSheetId="6" hidden="1">'Табл 2 для Трудинсп'!$A$12:$W$60</definedName>
    <definedName name="_xlnm._FilterDatabase" localSheetId="2" hidden="1">Таблица!$A$4:$AB$55</definedName>
    <definedName name="_xlnm.Print_Titles" localSheetId="1">Перечень!$5:$9</definedName>
    <definedName name="_xlnm.Print_Titles" localSheetId="2">Таблица!$4:$5</definedName>
  </definedNames>
  <calcPr calcId="124519"/>
</workbook>
</file>

<file path=xl/calcChain.xml><?xml version="1.0" encoding="utf-8"?>
<calcChain xmlns="http://schemas.openxmlformats.org/spreadsheetml/2006/main">
  <c r="B26" i="5"/>
  <c r="B27"/>
  <c r="B28"/>
  <c r="B29"/>
  <c r="B30"/>
  <c r="B31"/>
  <c r="B32"/>
  <c r="B33"/>
  <c r="B21"/>
  <c r="B22"/>
  <c r="B13"/>
  <c r="B14"/>
  <c r="B15"/>
  <c r="B16"/>
  <c r="B17"/>
  <c r="B18"/>
  <c r="B19"/>
  <c r="B20"/>
  <c r="B24"/>
  <c r="A16" i="8"/>
  <c r="B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17"/>
  <c r="B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18"/>
  <c r="B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19"/>
  <c r="B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20"/>
  <c r="B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21"/>
  <c r="B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22"/>
  <c r="B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23"/>
  <c r="B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24"/>
  <c r="B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25"/>
  <c r="B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26"/>
  <c r="B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27"/>
  <c r="B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28"/>
  <c r="B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29"/>
  <c r="B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30"/>
  <c r="B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31"/>
  <c r="B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32"/>
  <c r="B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33"/>
  <c r="B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34"/>
  <c r="B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35"/>
  <c r="B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36"/>
  <c r="B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37"/>
  <c r="B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38"/>
  <c r="B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39"/>
  <c r="B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40"/>
  <c r="B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41"/>
  <c r="B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42"/>
  <c r="B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43"/>
  <c r="B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44"/>
  <c r="B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45"/>
  <c r="B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46"/>
  <c r="B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47"/>
  <c r="B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48"/>
  <c r="B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49"/>
  <c r="B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50"/>
  <c r="B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51"/>
  <c r="B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N15"/>
  <c r="L15"/>
  <c r="M15"/>
  <c r="K15"/>
  <c r="J15"/>
  <c r="I15"/>
  <c r="G15"/>
  <c r="F15"/>
  <c r="H15"/>
  <c r="B52"/>
  <c r="F52"/>
  <c r="G52"/>
  <c r="H52"/>
  <c r="I52"/>
  <c r="J52"/>
  <c r="K52"/>
  <c r="L52"/>
  <c r="M52"/>
  <c r="N52"/>
  <c r="O52"/>
  <c r="P52"/>
  <c r="Q52"/>
  <c r="R52"/>
  <c r="S52"/>
  <c r="T52"/>
  <c r="U52"/>
  <c r="V52"/>
  <c r="AQ52" s="1"/>
  <c r="W52"/>
  <c r="E52"/>
  <c r="D52"/>
  <c r="A52"/>
  <c r="E15"/>
  <c r="D15"/>
  <c r="B15"/>
  <c r="A15"/>
  <c r="B7"/>
  <c r="B6"/>
  <c r="B5"/>
  <c r="B4"/>
  <c r="B3"/>
  <c r="B2"/>
  <c r="O21" i="7"/>
  <c r="N21"/>
  <c r="M21"/>
  <c r="L21"/>
  <c r="K21"/>
  <c r="J21"/>
  <c r="I21"/>
  <c r="O20"/>
  <c r="N20"/>
  <c r="M20"/>
  <c r="L20"/>
  <c r="K20"/>
  <c r="J20"/>
  <c r="I20"/>
  <c r="O19"/>
  <c r="N19"/>
  <c r="M19"/>
  <c r="L19"/>
  <c r="K19"/>
  <c r="J19"/>
  <c r="I19"/>
  <c r="O18"/>
  <c r="N18"/>
  <c r="M18"/>
  <c r="L18"/>
  <c r="K18"/>
  <c r="J18"/>
  <c r="I18"/>
  <c r="O17"/>
  <c r="N17"/>
  <c r="M17"/>
  <c r="L17"/>
  <c r="K17"/>
  <c r="J17"/>
  <c r="I17"/>
  <c r="E21"/>
  <c r="C21"/>
  <c r="E20"/>
  <c r="C20"/>
  <c r="E19"/>
  <c r="C19"/>
  <c r="E18"/>
  <c r="C18"/>
  <c r="E17"/>
  <c r="C17"/>
  <c r="G7" i="8"/>
  <c r="D6"/>
  <c r="D5"/>
  <c r="D3"/>
  <c r="F4" s="1"/>
  <c r="D2"/>
  <c r="I9" i="7"/>
  <c r="C8"/>
  <c r="C7"/>
  <c r="D5"/>
  <c r="D4"/>
  <c r="E248" i="6"/>
  <c r="A248"/>
  <c r="E243"/>
  <c r="E241"/>
  <c r="E239"/>
  <c r="E237"/>
  <c r="E235"/>
  <c r="E233"/>
  <c r="E231"/>
  <c r="E229"/>
  <c r="E226"/>
  <c r="A243"/>
  <c r="A241"/>
  <c r="A239"/>
  <c r="A237"/>
  <c r="A235"/>
  <c r="A233"/>
  <c r="A231"/>
  <c r="A229"/>
  <c r="A226"/>
  <c r="Q79" i="5"/>
  <c r="Q76"/>
  <c r="Q74"/>
  <c r="Q72"/>
  <c r="Q70"/>
  <c r="Q68"/>
  <c r="Q66"/>
  <c r="Q64"/>
  <c r="Q62"/>
  <c r="Q59"/>
  <c r="B79"/>
  <c r="B76"/>
  <c r="B74"/>
  <c r="B72"/>
  <c r="B70"/>
  <c r="B68"/>
  <c r="B66"/>
  <c r="B64"/>
  <c r="B62"/>
  <c r="B59"/>
  <c r="J73" i="2"/>
  <c r="J70"/>
  <c r="J68"/>
  <c r="J66"/>
  <c r="J64"/>
  <c r="J62"/>
  <c r="J60"/>
  <c r="J58"/>
  <c r="J56"/>
  <c r="J53"/>
  <c r="A73"/>
  <c r="A70"/>
  <c r="A68"/>
  <c r="A66"/>
  <c r="A64"/>
  <c r="A62"/>
  <c r="A60"/>
  <c r="A58"/>
  <c r="A56"/>
  <c r="A53"/>
  <c r="G44" i="3"/>
  <c r="G42"/>
  <c r="G40"/>
  <c r="G38"/>
  <c r="G36"/>
  <c r="G34"/>
  <c r="G32"/>
  <c r="G30"/>
  <c r="B26"/>
  <c r="B24"/>
  <c r="B22"/>
  <c r="B20"/>
  <c r="B18"/>
  <c r="H12"/>
  <c r="G6" i="7"/>
  <c r="AI52" i="8" l="1"/>
  <c r="AO52"/>
  <c r="Y52"/>
  <c r="D54"/>
  <c r="AA52"/>
  <c r="AE52"/>
  <c r="AM52"/>
  <c r="AR52"/>
  <c r="AC52"/>
  <c r="AG52"/>
  <c r="AK52"/>
  <c r="G58"/>
  <c r="G56"/>
  <c r="G54"/>
  <c r="G59"/>
  <c r="G57"/>
  <c r="G55"/>
  <c r="AR53"/>
  <c r="Y53"/>
  <c r="I54" s="1"/>
  <c r="AA53"/>
  <c r="I55" s="1"/>
  <c r="AC53"/>
  <c r="I56" s="1"/>
  <c r="AE53"/>
  <c r="I57" s="1"/>
  <c r="AG53"/>
  <c r="I58" s="1"/>
  <c r="AI53"/>
  <c r="I59" s="1"/>
  <c r="AK53"/>
  <c r="AQ53"/>
  <c r="J59" s="1"/>
  <c r="X52"/>
  <c r="Z52"/>
  <c r="AB52"/>
  <c r="AD52"/>
  <c r="AF52"/>
  <c r="AH52"/>
  <c r="AJ52"/>
  <c r="AL52"/>
  <c r="AN52"/>
  <c r="AP52"/>
  <c r="AM53" l="1"/>
  <c r="J55" s="1"/>
  <c r="AO53"/>
  <c r="J57" s="1"/>
  <c r="Z53"/>
  <c r="K55" s="1"/>
  <c r="AN53"/>
  <c r="J56" s="1"/>
  <c r="AJ53"/>
  <c r="AF53"/>
  <c r="K58" s="1"/>
  <c r="M58" s="1"/>
  <c r="AB53"/>
  <c r="K56" s="1"/>
  <c r="M56" s="1"/>
  <c r="X53"/>
  <c r="K54" s="1"/>
  <c r="M54" s="1"/>
  <c r="AP53"/>
  <c r="J58" s="1"/>
  <c r="AL53"/>
  <c r="J54" s="1"/>
  <c r="AH53"/>
  <c r="K59" s="1"/>
  <c r="M59" s="1"/>
  <c r="AD53"/>
  <c r="K57" s="1"/>
  <c r="M57" s="1"/>
  <c r="M55"/>
  <c r="C178" i="6" l="1"/>
  <c r="C169"/>
  <c r="C170"/>
  <c r="C171"/>
  <c r="C172"/>
  <c r="C173"/>
  <c r="C174"/>
  <c r="C176"/>
  <c r="C177"/>
  <c r="C168"/>
  <c r="C157"/>
  <c r="C158"/>
  <c r="C159"/>
  <c r="C160"/>
  <c r="C161"/>
  <c r="C162"/>
  <c r="C163"/>
  <c r="C164"/>
  <c r="C165"/>
  <c r="C166"/>
  <c r="C167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AP33" i="5" l="1"/>
  <c r="AO33"/>
  <c r="AN33"/>
  <c r="AM33"/>
  <c r="AL33"/>
  <c r="AJ33"/>
  <c r="AI33"/>
  <c r="AH33"/>
  <c r="AG33"/>
  <c r="AF33"/>
  <c r="AE33"/>
  <c r="AC33"/>
  <c r="AP32"/>
  <c r="AO32"/>
  <c r="AN32"/>
  <c r="AM32"/>
  <c r="AL32"/>
  <c r="AJ32"/>
  <c r="AI32"/>
  <c r="AH32"/>
  <c r="AG32"/>
  <c r="AF32"/>
  <c r="AE32"/>
  <c r="AC32"/>
  <c r="AP31"/>
  <c r="AO31"/>
  <c r="AN31"/>
  <c r="AM31"/>
  <c r="AL31"/>
  <c r="AJ31"/>
  <c r="AI31"/>
  <c r="AH31"/>
  <c r="AG31"/>
  <c r="AF31"/>
  <c r="AE31"/>
  <c r="AC31"/>
  <c r="AP30"/>
  <c r="AO30"/>
  <c r="AN30"/>
  <c r="AM30"/>
  <c r="AL30"/>
  <c r="AJ30"/>
  <c r="AI30"/>
  <c r="AH30"/>
  <c r="AG30"/>
  <c r="AF30"/>
  <c r="AE30"/>
  <c r="AC30"/>
  <c r="AP29"/>
  <c r="AO29"/>
  <c r="AN29"/>
  <c r="AM29"/>
  <c r="AL29"/>
  <c r="AJ29"/>
  <c r="AI29"/>
  <c r="AH29"/>
  <c r="AG29"/>
  <c r="AF29"/>
  <c r="AE29"/>
  <c r="AC29"/>
  <c r="AP28"/>
  <c r="AO28"/>
  <c r="AN28"/>
  <c r="AM28"/>
  <c r="AL28"/>
  <c r="AJ28"/>
  <c r="AI28"/>
  <c r="AH28"/>
  <c r="AG28"/>
  <c r="AF28"/>
  <c r="AE28"/>
  <c r="AC28"/>
  <c r="AP27"/>
  <c r="AO27"/>
  <c r="AN27"/>
  <c r="AM27"/>
  <c r="AL27"/>
  <c r="AJ27"/>
  <c r="AI27"/>
  <c r="AH27"/>
  <c r="AG27"/>
  <c r="AF27"/>
  <c r="AE27"/>
  <c r="AC27"/>
  <c r="AP26"/>
  <c r="AO26"/>
  <c r="AN26"/>
  <c r="AM26"/>
  <c r="AL26"/>
  <c r="AJ26"/>
  <c r="AI26"/>
  <c r="AH26"/>
  <c r="AG26"/>
  <c r="AF26"/>
  <c r="AE26"/>
  <c r="AC26"/>
  <c r="AP25"/>
  <c r="AO25"/>
  <c r="AN25"/>
  <c r="AM25"/>
  <c r="AL25"/>
  <c r="AJ25"/>
  <c r="AI25"/>
  <c r="AH25"/>
  <c r="AG25"/>
  <c r="AF25"/>
  <c r="AE25"/>
  <c r="AC25"/>
  <c r="AP24"/>
  <c r="AO24"/>
  <c r="AN24"/>
  <c r="AM24"/>
  <c r="AL24"/>
  <c r="AJ24"/>
  <c r="AI24"/>
  <c r="AH24"/>
  <c r="AG24"/>
  <c r="AF24"/>
  <c r="AE24"/>
  <c r="AC24"/>
  <c r="AP22" l="1"/>
  <c r="AO22"/>
  <c r="AN22"/>
  <c r="AM22"/>
  <c r="AL22"/>
  <c r="AJ22"/>
  <c r="AI22"/>
  <c r="AH22"/>
  <c r="AG22"/>
  <c r="AF22"/>
  <c r="AE22"/>
  <c r="AC22"/>
  <c r="AP21"/>
  <c r="AO21"/>
  <c r="AN21"/>
  <c r="AM21"/>
  <c r="AL21"/>
  <c r="AJ21"/>
  <c r="AI21"/>
  <c r="AH21"/>
  <c r="AG21"/>
  <c r="AF21"/>
  <c r="AE21"/>
  <c r="AC21"/>
  <c r="AP20"/>
  <c r="AO20"/>
  <c r="AN20"/>
  <c r="AM20"/>
  <c r="AL20"/>
  <c r="AJ20"/>
  <c r="AI20"/>
  <c r="AH20"/>
  <c r="AG20"/>
  <c r="AF20"/>
  <c r="AE20"/>
  <c r="AC20"/>
  <c r="AP19"/>
  <c r="AO19"/>
  <c r="AN19"/>
  <c r="AM19"/>
  <c r="AL19"/>
  <c r="AJ19"/>
  <c r="AI19"/>
  <c r="AH19"/>
  <c r="AG19"/>
  <c r="AF19"/>
  <c r="AE19"/>
  <c r="AC19"/>
  <c r="AP18"/>
  <c r="AO18"/>
  <c r="AN18"/>
  <c r="AM18"/>
  <c r="AL18"/>
  <c r="AJ18"/>
  <c r="AI18"/>
  <c r="AH18"/>
  <c r="AG18"/>
  <c r="AF18"/>
  <c r="AE18"/>
  <c r="AC18"/>
  <c r="AP17"/>
  <c r="AO17"/>
  <c r="AN17"/>
  <c r="AM17"/>
  <c r="AL17"/>
  <c r="AJ17"/>
  <c r="AI17"/>
  <c r="AH17"/>
  <c r="AG17"/>
  <c r="AF17"/>
  <c r="AE17"/>
  <c r="AC17"/>
  <c r="AP16"/>
  <c r="AO16"/>
  <c r="AN16"/>
  <c r="AM16"/>
  <c r="AL16"/>
  <c r="AJ16"/>
  <c r="AI16"/>
  <c r="AH16"/>
  <c r="AG16"/>
  <c r="AF16"/>
  <c r="AE16"/>
  <c r="AC16"/>
  <c r="AP15"/>
  <c r="AO15"/>
  <c r="AN15"/>
  <c r="AM15"/>
  <c r="AL15"/>
  <c r="AJ15"/>
  <c r="AI15"/>
  <c r="AH15"/>
  <c r="AG15"/>
  <c r="AF15"/>
  <c r="AE15"/>
  <c r="AC15"/>
  <c r="AP14"/>
  <c r="AO14"/>
  <c r="AN14"/>
  <c r="AM14"/>
  <c r="AL14"/>
  <c r="AJ14"/>
  <c r="AI14"/>
  <c r="AH14"/>
  <c r="AG14"/>
  <c r="AF14"/>
  <c r="AE14"/>
  <c r="AC14"/>
  <c r="AP13"/>
  <c r="AO13"/>
  <c r="AN13"/>
  <c r="AM13"/>
  <c r="AL13"/>
  <c r="AJ13"/>
  <c r="AI13"/>
  <c r="AH13"/>
  <c r="AG13"/>
  <c r="AF13"/>
  <c r="AE13"/>
  <c r="AC13"/>
  <c r="A45" l="1"/>
  <c r="B177" i="6" s="1"/>
  <c r="B45" i="5"/>
  <c r="C45"/>
  <c r="D45"/>
  <c r="AK45" s="1"/>
  <c r="AC45"/>
  <c r="AD45"/>
  <c r="AE45"/>
  <c r="AF45"/>
  <c r="AG45"/>
  <c r="AH45"/>
  <c r="AI45"/>
  <c r="AJ45"/>
  <c r="AL45"/>
  <c r="AM45"/>
  <c r="AN45"/>
  <c r="AO45"/>
  <c r="AP45"/>
  <c r="A46"/>
  <c r="B178" i="6" s="1"/>
  <c r="B46" i="5"/>
  <c r="C46"/>
  <c r="AD46" s="1"/>
  <c r="D46"/>
  <c r="AK46" s="1"/>
  <c r="AC46"/>
  <c r="AE46"/>
  <c r="AF46"/>
  <c r="AG46"/>
  <c r="AH46"/>
  <c r="AI46"/>
  <c r="AJ46"/>
  <c r="AL46"/>
  <c r="AM46"/>
  <c r="AN46"/>
  <c r="AO46"/>
  <c r="AP46"/>
  <c r="A47"/>
  <c r="B47"/>
  <c r="C47"/>
  <c r="D47"/>
  <c r="AK47" s="1"/>
  <c r="AC47"/>
  <c r="AD47"/>
  <c r="AE47"/>
  <c r="AF47"/>
  <c r="AG47"/>
  <c r="AH47"/>
  <c r="AI47"/>
  <c r="AJ47"/>
  <c r="AL47"/>
  <c r="AM47"/>
  <c r="AN47"/>
  <c r="AO47"/>
  <c r="AP47"/>
  <c r="A12"/>
  <c r="B144" i="6" s="1"/>
  <c r="B12" i="5"/>
  <c r="C12"/>
  <c r="AD12" s="1"/>
  <c r="D12"/>
  <c r="AK12" s="1"/>
  <c r="AC12"/>
  <c r="AE12"/>
  <c r="AF12"/>
  <c r="AG12"/>
  <c r="AH12"/>
  <c r="AI12"/>
  <c r="AJ12"/>
  <c r="AL12"/>
  <c r="AM12"/>
  <c r="AN12"/>
  <c r="AO12"/>
  <c r="AP12"/>
  <c r="A13"/>
  <c r="B145" i="6" s="1"/>
  <c r="C13" i="5"/>
  <c r="AD13" s="1"/>
  <c r="D13"/>
  <c r="AK13" s="1"/>
  <c r="A14"/>
  <c r="B146" i="6" s="1"/>
  <c r="C14" i="5"/>
  <c r="AD14" s="1"/>
  <c r="D14"/>
  <c r="AK14" s="1"/>
  <c r="A15"/>
  <c r="B147" i="6" s="1"/>
  <c r="C15" i="5"/>
  <c r="AD15" s="1"/>
  <c r="D15"/>
  <c r="AK15" s="1"/>
  <c r="A16"/>
  <c r="B148" i="6" s="1"/>
  <c r="C16" i="5"/>
  <c r="AD16" s="1"/>
  <c r="D16"/>
  <c r="AK16" s="1"/>
  <c r="A17"/>
  <c r="B149" i="6" s="1"/>
  <c r="C17" i="5"/>
  <c r="AD17" s="1"/>
  <c r="D17"/>
  <c r="AK17" s="1"/>
  <c r="C18"/>
  <c r="AD18" s="1"/>
  <c r="D18"/>
  <c r="AK18" s="1"/>
  <c r="C19"/>
  <c r="AD19" s="1"/>
  <c r="D19"/>
  <c r="AK19" s="1"/>
  <c r="C20"/>
  <c r="AD20" s="1"/>
  <c r="D20"/>
  <c r="AK20" s="1"/>
  <c r="C21"/>
  <c r="AD21" s="1"/>
  <c r="D21"/>
  <c r="AK21" s="1"/>
  <c r="C22"/>
  <c r="AD22" s="1"/>
  <c r="D22"/>
  <c r="AK22" s="1"/>
  <c r="B23"/>
  <c r="C23"/>
  <c r="AD23" s="1"/>
  <c r="D23"/>
  <c r="AK23" s="1"/>
  <c r="AC23"/>
  <c r="AE23"/>
  <c r="AF23"/>
  <c r="AG23"/>
  <c r="AH23"/>
  <c r="AI23"/>
  <c r="AJ23"/>
  <c r="AL23"/>
  <c r="AM23"/>
  <c r="AN23"/>
  <c r="AO23"/>
  <c r="AP23"/>
  <c r="C24"/>
  <c r="AD24" s="1"/>
  <c r="D24"/>
  <c r="AK24" s="1"/>
  <c r="B25"/>
  <c r="C25"/>
  <c r="AD25" s="1"/>
  <c r="D25"/>
  <c r="AK25" s="1"/>
  <c r="C26"/>
  <c r="AD26" s="1"/>
  <c r="D26"/>
  <c r="AK26" s="1"/>
  <c r="C27"/>
  <c r="AD27" s="1"/>
  <c r="D27"/>
  <c r="AK27" s="1"/>
  <c r="C28"/>
  <c r="AD28" s="1"/>
  <c r="D28"/>
  <c r="AK28" s="1"/>
  <c r="C29"/>
  <c r="AD29" s="1"/>
  <c r="D29"/>
  <c r="AK29" s="1"/>
  <c r="C30"/>
  <c r="AD30" s="1"/>
  <c r="D30"/>
  <c r="AK30" s="1"/>
  <c r="C31"/>
  <c r="AD31" s="1"/>
  <c r="D31"/>
  <c r="AK31" s="1"/>
  <c r="C32"/>
  <c r="AD32" s="1"/>
  <c r="D32"/>
  <c r="AK32" s="1"/>
  <c r="C33"/>
  <c r="AD33" s="1"/>
  <c r="D33"/>
  <c r="AK33" s="1"/>
  <c r="A34"/>
  <c r="B166" i="6" s="1"/>
  <c r="B34" i="5"/>
  <c r="C34"/>
  <c r="AD34" s="1"/>
  <c r="D34"/>
  <c r="AK34" s="1"/>
  <c r="AC34"/>
  <c r="AE34"/>
  <c r="AF34"/>
  <c r="AG34"/>
  <c r="AH34"/>
  <c r="AI34"/>
  <c r="AJ34"/>
  <c r="AL34"/>
  <c r="AM34"/>
  <c r="AN34"/>
  <c r="AO34"/>
  <c r="AP34"/>
  <c r="A35"/>
  <c r="B167" i="6" s="1"/>
  <c r="B35" i="5"/>
  <c r="C35"/>
  <c r="AD35" s="1"/>
  <c r="D35"/>
  <c r="AK35" s="1"/>
  <c r="AC35"/>
  <c r="AE35"/>
  <c r="AF35"/>
  <c r="AG35"/>
  <c r="AH35"/>
  <c r="AI35"/>
  <c r="AJ35"/>
  <c r="AL35"/>
  <c r="AM35"/>
  <c r="AN35"/>
  <c r="AO35"/>
  <c r="AP35"/>
  <c r="A36"/>
  <c r="B168" i="6" s="1"/>
  <c r="B36" i="5"/>
  <c r="C36"/>
  <c r="D36"/>
  <c r="AK36" s="1"/>
  <c r="AC36"/>
  <c r="AD36"/>
  <c r="AE36"/>
  <c r="AF36"/>
  <c r="AG36"/>
  <c r="AH36"/>
  <c r="AI36"/>
  <c r="AJ36"/>
  <c r="AL36"/>
  <c r="AM36"/>
  <c r="AN36"/>
  <c r="AO36"/>
  <c r="AP36"/>
  <c r="A37"/>
  <c r="B169" i="6" s="1"/>
  <c r="B37" i="5"/>
  <c r="C37"/>
  <c r="AD37" s="1"/>
  <c r="D37"/>
  <c r="AK37" s="1"/>
  <c r="AC37"/>
  <c r="AE37"/>
  <c r="AF37"/>
  <c r="AG37"/>
  <c r="AH37"/>
  <c r="AI37"/>
  <c r="AJ37"/>
  <c r="AL37"/>
  <c r="AM37"/>
  <c r="AN37"/>
  <c r="AO37"/>
  <c r="AP37"/>
  <c r="A38"/>
  <c r="B170" i="6" s="1"/>
  <c r="B38" i="5"/>
  <c r="C38"/>
  <c r="AD38" s="1"/>
  <c r="D38"/>
  <c r="AK38" s="1"/>
  <c r="AC38"/>
  <c r="AE38"/>
  <c r="AF38"/>
  <c r="AG38"/>
  <c r="AH38"/>
  <c r="AI38"/>
  <c r="AJ38"/>
  <c r="AL38"/>
  <c r="AM38"/>
  <c r="AN38"/>
  <c r="AO38"/>
  <c r="AP38"/>
  <c r="A39"/>
  <c r="B171" i="6" s="1"/>
  <c r="B39" i="5"/>
  <c r="C39"/>
  <c r="AD39" s="1"/>
  <c r="D39"/>
  <c r="AK39" s="1"/>
  <c r="AC39"/>
  <c r="AE39"/>
  <c r="AF39"/>
  <c r="AG39"/>
  <c r="AH39"/>
  <c r="AI39"/>
  <c r="AJ39"/>
  <c r="AL39"/>
  <c r="AM39"/>
  <c r="AN39"/>
  <c r="AO39"/>
  <c r="AP39"/>
  <c r="A40"/>
  <c r="B172" i="6" s="1"/>
  <c r="B40" i="5"/>
  <c r="C40"/>
  <c r="D40"/>
  <c r="AK40" s="1"/>
  <c r="AC40"/>
  <c r="AD40"/>
  <c r="AE40"/>
  <c r="AF40"/>
  <c r="AG40"/>
  <c r="AH40"/>
  <c r="AI40"/>
  <c r="AJ40"/>
  <c r="AL40"/>
  <c r="AM40"/>
  <c r="AN40"/>
  <c r="AO40"/>
  <c r="AP40"/>
  <c r="A41"/>
  <c r="B173" i="6" s="1"/>
  <c r="B41" i="5"/>
  <c r="C41"/>
  <c r="AD41" s="1"/>
  <c r="D41"/>
  <c r="AK41" s="1"/>
  <c r="AC41"/>
  <c r="AE41"/>
  <c r="AF41"/>
  <c r="AG41"/>
  <c r="AH41"/>
  <c r="AI41"/>
  <c r="AJ41"/>
  <c r="AL41"/>
  <c r="AM41"/>
  <c r="AN41"/>
  <c r="AO41"/>
  <c r="AP41"/>
  <c r="A42"/>
  <c r="B174" i="6" s="1"/>
  <c r="B42" i="5"/>
  <c r="C42"/>
  <c r="AD42" s="1"/>
  <c r="D42"/>
  <c r="AK42" s="1"/>
  <c r="AC42"/>
  <c r="AE42"/>
  <c r="AF42"/>
  <c r="AG42"/>
  <c r="AH42"/>
  <c r="AI42"/>
  <c r="AJ42"/>
  <c r="AL42"/>
  <c r="AM42"/>
  <c r="AN42"/>
  <c r="AO42"/>
  <c r="AP42"/>
  <c r="A43"/>
  <c r="B175" i="6" s="1"/>
  <c r="B43" i="5"/>
  <c r="C175" i="6" s="1"/>
  <c r="C43" i="5"/>
  <c r="AD43" s="1"/>
  <c r="D43"/>
  <c r="AK43" s="1"/>
  <c r="AC43"/>
  <c r="AE43"/>
  <c r="AF43"/>
  <c r="AG43"/>
  <c r="AH43"/>
  <c r="AI43"/>
  <c r="AJ43"/>
  <c r="AL43"/>
  <c r="AM43"/>
  <c r="AN43"/>
  <c r="AO43"/>
  <c r="AP43"/>
  <c r="A44"/>
  <c r="B176" i="6" s="1"/>
  <c r="B44" i="5"/>
  <c r="C44"/>
  <c r="D44"/>
  <c r="AK44" s="1"/>
  <c r="AC44"/>
  <c r="AD44"/>
  <c r="AE44"/>
  <c r="AF44"/>
  <c r="AG44"/>
  <c r="AH44"/>
  <c r="AI44"/>
  <c r="AJ44"/>
  <c r="AL44"/>
  <c r="AM44"/>
  <c r="AN44"/>
  <c r="AO44"/>
  <c r="AP44"/>
  <c r="A9"/>
  <c r="B141" i="6" s="1"/>
  <c r="B9" i="5"/>
  <c r="C9"/>
  <c r="AD9" s="1"/>
  <c r="D9"/>
  <c r="AK9" s="1"/>
  <c r="A10"/>
  <c r="B142" i="6" s="1"/>
  <c r="B10" i="5"/>
  <c r="C10"/>
  <c r="AD10" s="1"/>
  <c r="D10"/>
  <c r="AK10" s="1"/>
  <c r="A11"/>
  <c r="B143" i="6" s="1"/>
  <c r="B11" i="5"/>
  <c r="C11"/>
  <c r="D11"/>
  <c r="AK11" s="1"/>
  <c r="A8"/>
  <c r="B140" i="6" s="1"/>
  <c r="B8" i="5"/>
  <c r="C8"/>
  <c r="AD8" s="1"/>
  <c r="D8"/>
  <c r="AK8" s="1"/>
  <c r="AC8"/>
  <c r="AE8"/>
  <c r="AF8"/>
  <c r="AG8"/>
  <c r="AH8"/>
  <c r="AI8"/>
  <c r="AJ8"/>
  <c r="AL8"/>
  <c r="AM8"/>
  <c r="AN8"/>
  <c r="AO8"/>
  <c r="AP8"/>
  <c r="AC9"/>
  <c r="AE9"/>
  <c r="AF9"/>
  <c r="AG9"/>
  <c r="AH9"/>
  <c r="AI9"/>
  <c r="AJ9"/>
  <c r="AL9"/>
  <c r="AM9"/>
  <c r="AN9"/>
  <c r="AO9"/>
  <c r="AP9"/>
  <c r="AC10"/>
  <c r="AE10"/>
  <c r="AF10"/>
  <c r="AG10"/>
  <c r="AH10"/>
  <c r="AI10"/>
  <c r="AJ10"/>
  <c r="AL10"/>
  <c r="AM10"/>
  <c r="AN10"/>
  <c r="AO10"/>
  <c r="AP10"/>
  <c r="AC11"/>
  <c r="AD11"/>
  <c r="AE11"/>
  <c r="AF11"/>
  <c r="AG11"/>
  <c r="AH11"/>
  <c r="AI11"/>
  <c r="AJ11"/>
  <c r="AL11"/>
  <c r="AM11"/>
  <c r="AN11"/>
  <c r="AO11"/>
  <c r="AP11"/>
  <c r="A22" i="2" l="1"/>
  <c r="A23" l="1"/>
  <c r="A18" i="5"/>
  <c r="B150" i="6" s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A24" i="2" l="1"/>
  <c r="A19" i="5"/>
  <c r="B151" i="6" s="1"/>
  <c r="A25" i="2" l="1"/>
  <c r="A20" i="5"/>
  <c r="B152" i="6" s="1"/>
  <c r="B7" i="5"/>
  <c r="A26" i="2" l="1"/>
  <c r="A21" i="5"/>
  <c r="B153" i="6" s="1"/>
  <c r="AP7" i="5"/>
  <c r="AO7"/>
  <c r="AN7"/>
  <c r="AM7"/>
  <c r="AL7"/>
  <c r="AJ7"/>
  <c r="AI7"/>
  <c r="AH7"/>
  <c r="AG7"/>
  <c r="AF7"/>
  <c r="AE7"/>
  <c r="AC7"/>
  <c r="O8" i="4"/>
  <c r="N8"/>
  <c r="G53" i="5"/>
  <c r="M8" i="4" s="1"/>
  <c r="G52" i="5"/>
  <c r="L8" i="4" s="1"/>
  <c r="G51" i="5"/>
  <c r="K8" i="4" s="1"/>
  <c r="G50" i="5"/>
  <c r="J8" i="4" s="1"/>
  <c r="G49" i="5"/>
  <c r="I8" i="4" s="1"/>
  <c r="D7" i="5"/>
  <c r="C7"/>
  <c r="A27" i="2" l="1"/>
  <c r="A22" i="5"/>
  <c r="B154" i="6" s="1"/>
  <c r="AC48" i="5"/>
  <c r="I49" s="1"/>
  <c r="I9" i="4" s="1"/>
  <c r="AF48" i="5"/>
  <c r="I52" s="1"/>
  <c r="L9" i="4" s="1"/>
  <c r="AG48" i="5"/>
  <c r="I53" s="1"/>
  <c r="M9" i="4" s="1"/>
  <c r="AH48" i="5"/>
  <c r="N9" i="4" s="1"/>
  <c r="AI48" i="5"/>
  <c r="O9" i="4" s="1"/>
  <c r="AM48" i="5"/>
  <c r="J52" s="1"/>
  <c r="L10" i="4" s="1"/>
  <c r="AP48" i="5"/>
  <c r="O10" i="4" s="1"/>
  <c r="AJ48" i="5"/>
  <c r="J49" s="1"/>
  <c r="I10" i="4" s="1"/>
  <c r="AO48" i="5"/>
  <c r="N10" i="4" s="1"/>
  <c r="AN48" i="5"/>
  <c r="J53" s="1"/>
  <c r="M10" i="4" s="1"/>
  <c r="C49" i="5"/>
  <c r="E9" i="4" s="1"/>
  <c r="C9" s="1"/>
  <c r="D49" i="5"/>
  <c r="E10" i="4" s="1"/>
  <c r="C10" s="1"/>
  <c r="AE48" i="5"/>
  <c r="I51" s="1"/>
  <c r="K9" i="4" s="1"/>
  <c r="AL48" i="5"/>
  <c r="J51" s="1"/>
  <c r="K10" i="4" s="1"/>
  <c r="AD7" i="5"/>
  <c r="AD48" s="1"/>
  <c r="I50" s="1"/>
  <c r="J9" i="4" s="1"/>
  <c r="AK7" i="5"/>
  <c r="AK48" s="1"/>
  <c r="J50" s="1"/>
  <c r="J10" i="4" s="1"/>
  <c r="A28" i="2" l="1"/>
  <c r="A23" i="5"/>
  <c r="B155" i="6" s="1"/>
  <c r="A7" i="5"/>
  <c r="A29" i="2" l="1"/>
  <c r="A24" i="5"/>
  <c r="B156" i="6" s="1"/>
  <c r="B7"/>
  <c r="B28"/>
  <c r="B34"/>
  <c r="B55"/>
  <c r="B76"/>
  <c r="B97"/>
  <c r="B118"/>
  <c r="B139"/>
  <c r="B180"/>
  <c r="B201"/>
  <c r="B93"/>
  <c r="B135"/>
  <c r="B197"/>
  <c r="B218"/>
  <c r="B23"/>
  <c r="B50"/>
  <c r="B71"/>
  <c r="B92"/>
  <c r="B113"/>
  <c r="B134"/>
  <c r="B196"/>
  <c r="B217"/>
  <c r="B22"/>
  <c r="B49"/>
  <c r="B70"/>
  <c r="B91"/>
  <c r="B112"/>
  <c r="B133"/>
  <c r="B195"/>
  <c r="B216"/>
  <c r="B21"/>
  <c r="B48"/>
  <c r="B69"/>
  <c r="B90"/>
  <c r="B111"/>
  <c r="B132"/>
  <c r="B194"/>
  <c r="B215"/>
  <c r="B20"/>
  <c r="B47"/>
  <c r="B68"/>
  <c r="B89"/>
  <c r="B110"/>
  <c r="B131"/>
  <c r="B193"/>
  <c r="B214"/>
  <c r="B19"/>
  <c r="B46"/>
  <c r="B67"/>
  <c r="B88"/>
  <c r="B109"/>
  <c r="B130"/>
  <c r="B192"/>
  <c r="B213"/>
  <c r="B18"/>
  <c r="B45"/>
  <c r="B66"/>
  <c r="B87"/>
  <c r="B108"/>
  <c r="B129"/>
  <c r="B191"/>
  <c r="B212"/>
  <c r="B17"/>
  <c r="B44"/>
  <c r="B65"/>
  <c r="B86"/>
  <c r="B107"/>
  <c r="B128"/>
  <c r="B190"/>
  <c r="B211"/>
  <c r="B16"/>
  <c r="B43"/>
  <c r="B64"/>
  <c r="B85"/>
  <c r="B106"/>
  <c r="B127"/>
  <c r="B189"/>
  <c r="B210"/>
  <c r="B15"/>
  <c r="B42"/>
  <c r="B63"/>
  <c r="B84"/>
  <c r="B105"/>
  <c r="B126"/>
  <c r="B188"/>
  <c r="B209"/>
  <c r="B14"/>
  <c r="B41"/>
  <c r="B62"/>
  <c r="B83"/>
  <c r="B104"/>
  <c r="B125"/>
  <c r="B187"/>
  <c r="B208"/>
  <c r="B13"/>
  <c r="B40"/>
  <c r="B61"/>
  <c r="B82"/>
  <c r="B103"/>
  <c r="B124"/>
  <c r="B186"/>
  <c r="B207"/>
  <c r="B12"/>
  <c r="B39"/>
  <c r="B60"/>
  <c r="B81"/>
  <c r="B102"/>
  <c r="B123"/>
  <c r="B185"/>
  <c r="B206"/>
  <c r="B11"/>
  <c r="B32"/>
  <c r="B38"/>
  <c r="B59"/>
  <c r="B80"/>
  <c r="B101"/>
  <c r="B122"/>
  <c r="B184"/>
  <c r="B205"/>
  <c r="B10"/>
  <c r="B31"/>
  <c r="B37"/>
  <c r="B58"/>
  <c r="B79"/>
  <c r="B100"/>
  <c r="B121"/>
  <c r="B183"/>
  <c r="B204"/>
  <c r="B9"/>
  <c r="B30"/>
  <c r="B36"/>
  <c r="B57"/>
  <c r="B78"/>
  <c r="B99"/>
  <c r="B120"/>
  <c r="B182"/>
  <c r="B203"/>
  <c r="B8"/>
  <c r="B29"/>
  <c r="B35"/>
  <c r="B56"/>
  <c r="B77"/>
  <c r="B98"/>
  <c r="B119"/>
  <c r="B181"/>
  <c r="B202"/>
  <c r="B27"/>
  <c r="B33"/>
  <c r="B54"/>
  <c r="B75"/>
  <c r="B96"/>
  <c r="B117"/>
  <c r="B138"/>
  <c r="B179"/>
  <c r="B200"/>
  <c r="B221"/>
  <c r="B114" l="1"/>
  <c r="B51"/>
  <c r="A30" i="2"/>
  <c r="A25" i="5"/>
  <c r="B72" i="6"/>
  <c r="B24"/>
  <c r="B157" l="1"/>
  <c r="B136"/>
  <c r="B25"/>
  <c r="B73"/>
  <c r="B115"/>
  <c r="B198"/>
  <c r="B52"/>
  <c r="B94"/>
  <c r="B219"/>
  <c r="A31" i="2"/>
  <c r="A26" i="5"/>
  <c r="A32" i="2" l="1"/>
  <c r="A27" i="5"/>
  <c r="B159" i="6" s="1"/>
  <c r="B158"/>
  <c r="B95"/>
  <c r="B26"/>
  <c r="B74"/>
  <c r="B116"/>
  <c r="B199"/>
  <c r="B53"/>
  <c r="B137"/>
  <c r="B220"/>
  <c r="A28" i="5" l="1"/>
  <c r="B160" i="6" s="1"/>
  <c r="A33" i="2"/>
  <c r="A29" i="5" l="1"/>
  <c r="B161" i="6" s="1"/>
  <c r="A34" i="2"/>
  <c r="A30" i="5" l="1"/>
  <c r="B162" i="6" s="1"/>
  <c r="A35" i="2"/>
  <c r="A31" i="5" l="1"/>
  <c r="B163" i="6" s="1"/>
  <c r="A36" i="2"/>
  <c r="A32" i="5" l="1"/>
  <c r="B164" i="6" s="1"/>
  <c r="A37" i="2"/>
  <c r="A33" i="5" s="1"/>
  <c r="B165" i="6" s="1"/>
</calcChain>
</file>

<file path=xl/comments1.xml><?xml version="1.0" encoding="utf-8"?>
<comments xmlns="http://schemas.openxmlformats.org/spreadsheetml/2006/main">
  <authors>
    <author>Александра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Александра:</t>
        </r>
        <r>
          <rPr>
            <sz val="9"/>
            <color indexed="81"/>
            <rFont val="Tahoma"/>
            <family val="2"/>
            <charset val="204"/>
          </rPr>
          <t xml:space="preserve">
сделай отметку в виде буквы "м", если шум в автомобиле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Александра:</t>
        </r>
        <r>
          <rPr>
            <sz val="9"/>
            <color indexed="81"/>
            <rFont val="Tahoma"/>
            <family val="2"/>
            <charset val="204"/>
          </rPr>
          <t xml:space="preserve">
сделай отметку в виде буквы "м", если шум в автомобиле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Александра:</t>
        </r>
        <r>
          <rPr>
            <sz val="9"/>
            <color indexed="81"/>
            <rFont val="Tahoma"/>
            <family val="2"/>
            <charset val="204"/>
          </rPr>
          <t xml:space="preserve">
поставить букву "у", если 3.1 по ультрафиолету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Александра:</t>
        </r>
        <r>
          <rPr>
            <sz val="9"/>
            <color indexed="81"/>
            <rFont val="Tahoma"/>
            <family val="2"/>
            <charset val="204"/>
          </rPr>
          <t xml:space="preserve">
машина</t>
        </r>
      </text>
    </comment>
    <comment ref="A50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Александра:</t>
        </r>
        <r>
          <rPr>
            <sz val="9"/>
            <color indexed="81"/>
            <rFont val="Tahoma"/>
            <family val="2"/>
            <charset val="204"/>
          </rPr>
          <t xml:space="preserve">
оборудование</t>
        </r>
      </text>
    </comment>
    <comment ref="A51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Александра:</t>
        </r>
        <r>
          <rPr>
            <sz val="9"/>
            <color indexed="81"/>
            <rFont val="Tahoma"/>
            <family val="2"/>
            <charset val="204"/>
          </rPr>
          <t xml:space="preserve">
ультрафиолет</t>
        </r>
      </text>
    </comment>
  </commentList>
</comments>
</file>

<file path=xl/comments2.xml><?xml version="1.0" encoding="utf-8"?>
<comments xmlns="http://schemas.openxmlformats.org/spreadsheetml/2006/main">
  <authors>
    <author>Александра</author>
  </authors>
  <commentList>
    <comment ref="H15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Александра:</t>
        </r>
        <r>
          <rPr>
            <sz val="9"/>
            <color indexed="81"/>
            <rFont val="Tahoma"/>
            <family val="2"/>
            <charset val="204"/>
          </rPr>
          <t xml:space="preserve">
сделай отметку в виде буквы "м", если шум в автомобиле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Александра:</t>
        </r>
        <r>
          <rPr>
            <sz val="9"/>
            <color indexed="81"/>
            <rFont val="Tahoma"/>
            <family val="2"/>
            <charset val="204"/>
          </rPr>
          <t xml:space="preserve">
сделай отметку в виде буквы "м", если шум в автомобиле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Александра:</t>
        </r>
        <r>
          <rPr>
            <sz val="9"/>
            <color indexed="81"/>
            <rFont val="Tahoma"/>
            <family val="2"/>
            <charset val="204"/>
          </rPr>
          <t xml:space="preserve">
поставить букву "у", если 3.1 по ультрафиолету</t>
        </r>
      </text>
    </comment>
    <comment ref="A54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Александра:</t>
        </r>
        <r>
          <rPr>
            <sz val="9"/>
            <color indexed="81"/>
            <rFont val="Tahoma"/>
            <family val="2"/>
            <charset val="204"/>
          </rPr>
          <t xml:space="preserve">
машина</t>
        </r>
      </text>
    </comment>
    <comment ref="A55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Александра:</t>
        </r>
        <r>
          <rPr>
            <sz val="9"/>
            <color indexed="81"/>
            <rFont val="Tahoma"/>
            <family val="2"/>
            <charset val="204"/>
          </rPr>
          <t xml:space="preserve">
оборудование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>Александра:</t>
        </r>
        <r>
          <rPr>
            <sz val="9"/>
            <color indexed="81"/>
            <rFont val="Tahoma"/>
            <family val="2"/>
            <charset val="204"/>
          </rPr>
          <t xml:space="preserve">
ультрафиолет</t>
        </r>
      </text>
    </comment>
  </commentList>
</comments>
</file>

<file path=xl/sharedStrings.xml><?xml version="1.0" encoding="utf-8"?>
<sst xmlns="http://schemas.openxmlformats.org/spreadsheetml/2006/main" count="2606" uniqueCount="259">
  <si>
    <t>время их воздействия в часах (процентах к продолжительности смены)</t>
  </si>
  <si>
    <t>Тяжесть труда</t>
  </si>
  <si>
    <t>Напряжённость труда</t>
  </si>
  <si>
    <t>шум</t>
  </si>
  <si>
    <t>вибрация общая</t>
  </si>
  <si>
    <t>вибрация локальная</t>
  </si>
  <si>
    <t>ионизирующие излучения</t>
  </si>
  <si>
    <t>микроклимат</t>
  </si>
  <si>
    <t>световая среда</t>
  </si>
  <si>
    <t>-</t>
  </si>
  <si>
    <t>Код профессии, должности по ОК 016-94</t>
  </si>
  <si>
    <t>инфразвук</t>
  </si>
  <si>
    <t>ультразвук воздушный</t>
  </si>
  <si>
    <t>№ рабочего места</t>
  </si>
  <si>
    <t>УТВЕРЖДАЮ</t>
  </si>
  <si>
    <t>(полное наименование работодателя)</t>
  </si>
  <si>
    <t>(подпись)</t>
  </si>
  <si>
    <t>(Ф.И.О)</t>
  </si>
  <si>
    <t>(дата)</t>
  </si>
  <si>
    <t>Перечень рабочих мест, на которых проводилась специальная оценка условий труда</t>
  </si>
  <si>
    <t>(с указанием источников вредных и (или) опасных факторов производственной среды и трудового процесса)</t>
  </si>
  <si>
    <t>(должность)</t>
  </si>
  <si>
    <t xml:space="preserve"> Председатель комиссии по проведению специальной оценки условий труда</t>
  </si>
  <si>
    <t xml:space="preserve"> Члены комиссии по проведению специальной оценки условий труда:</t>
  </si>
  <si>
    <t xml:space="preserve"> Эксперт (-ы) организации, проводившей специальную оценку условий труда:</t>
  </si>
  <si>
    <t>Наименование рабочего места и источников вредных и (или) опасных факторов</t>
  </si>
  <si>
    <t>Количество работников, занятых на данном рабочем месте (чел.)</t>
  </si>
  <si>
    <t>Наименование вредных и (или) опасных факторов производственной среды и трудового процесса и продолжительность их воздействия на работника в течение рабочего дня (смены) (час.)</t>
  </si>
  <si>
    <t>Физические факторы</t>
  </si>
  <si>
    <t>химический фактор</t>
  </si>
  <si>
    <t>биологический фактор</t>
  </si>
  <si>
    <t>аэрозоли преимущественно фиброгенного действия</t>
  </si>
  <si>
    <t>электромагнитные поля фактора Неионизирующее поля и излучения</t>
  </si>
  <si>
    <t>ультрафиолетовое излучение фактора Неионизирующее поля и излучения</t>
  </si>
  <si>
    <t>лазерное излучение фактора Неионизирующее поля и излучения</t>
  </si>
  <si>
    <t>тяжесть трудового процесса</t>
  </si>
  <si>
    <t>напряжённость трудового процесса</t>
  </si>
  <si>
    <t>8</t>
  </si>
  <si>
    <t>Приложение № 3</t>
  </si>
  <si>
    <t xml:space="preserve">к приказу Минтруда России </t>
  </si>
  <si>
    <t xml:space="preserve">Форма </t>
  </si>
  <si>
    <t xml:space="preserve">Отчет о проведении специальной оценки условий труда </t>
  </si>
  <si>
    <t>ОТЧЕТ</t>
  </si>
  <si>
    <t>о проведении специальной оценки условий труда</t>
  </si>
  <si>
    <t>(место нахождения и осуществления деятельности работодателя)</t>
  </si>
  <si>
    <t>(ИНН работодателя)</t>
  </si>
  <si>
    <t>(ОГРН работодателя)</t>
  </si>
  <si>
    <t>(код основного вида экономической деятельности по ОКВЭД)</t>
  </si>
  <si>
    <t xml:space="preserve">Члены комиссии по проведению </t>
  </si>
  <si>
    <t>от ___________________г. №________</t>
  </si>
  <si>
    <t>Титульный лист отчета о проведении специальной 
оценки условий труда</t>
  </si>
  <si>
    <t>Председатель комиссии по 
проведению специальной оценки          
              условий труда</t>
  </si>
  <si>
    <t xml:space="preserve"> (подпись, фамилия, инициалы)</t>
  </si>
  <si>
    <t xml:space="preserve">  «_____»__________________ ________ г.</t>
  </si>
  <si>
    <t>в</t>
  </si>
  <si>
    <t xml:space="preserve">специальной оценки условий труда: </t>
  </si>
  <si>
    <t xml:space="preserve">    (подпись)                       (ФИО)                                         (дата)</t>
  </si>
  <si>
    <t>Трифанова А.В.</t>
  </si>
  <si>
    <t>женщины</t>
  </si>
  <si>
    <t>Раздел V. Форма сводной ведомости результатов проведения специальной оценки условий труда</t>
  </si>
  <si>
    <t>Сводная ведомость результатов проведения специальной оценки условий труда</t>
  </si>
  <si>
    <t>Таблица 1</t>
  </si>
  <si>
    <t xml:space="preserve">Наименование </t>
  </si>
  <si>
    <t>Количество рабочих мест/работников, занятых на этих рабочих местах</t>
  </si>
  <si>
    <t>Количество рабочих мест/занятых на них работников по классам (подклассам) условий труда из числа рабочих мест, указанных в графе 3 (ед.)</t>
  </si>
  <si>
    <t>класс 1</t>
  </si>
  <si>
    <t>класс 2</t>
  </si>
  <si>
    <t>класс 3</t>
  </si>
  <si>
    <t>класс 4</t>
  </si>
  <si>
    <t>всего</t>
  </si>
  <si>
    <t>в т.ч., на которых проведена спецальная оценка условий труда</t>
  </si>
  <si>
    <t>3.1</t>
  </si>
  <si>
    <t>3.2</t>
  </si>
  <si>
    <t>3.3</t>
  </si>
  <si>
    <t>3.4</t>
  </si>
  <si>
    <t>Рабочие места (ед.)</t>
  </si>
  <si>
    <t>Работники, занятые на  рабочих местах (чел.)</t>
  </si>
  <si>
    <t>из них: женщин</t>
  </si>
  <si>
    <t>из них лиц в возрасте до 18 лет</t>
  </si>
  <si>
    <t>из них инвалидов</t>
  </si>
  <si>
    <t>Таблица 2</t>
  </si>
  <si>
    <t>Профессия/должность</t>
  </si>
  <si>
    <t>Классы (подклассы) условий труда</t>
  </si>
  <si>
    <t xml:space="preserve">Итоговый класс (подкласс) условий труда </t>
  </si>
  <si>
    <t>Итоговый класс (подкласс) условий труда с учетом эффективного применения СИЗ</t>
  </si>
  <si>
    <t>Повышенный размер оплаты труда (да/нет)</t>
  </si>
  <si>
    <t>Ежегодный дополнительный оплачиваемый отпуск (да/нет)</t>
  </si>
  <si>
    <t>Сокращенная продолжительность рабочего времени (да/ нет)</t>
  </si>
  <si>
    <t>Молоко или другие равноценные пищевые продукты (да/нет)</t>
  </si>
  <si>
    <t>Лечебно-профилактическое питание  (да/нет)</t>
  </si>
  <si>
    <t>Льготное пенсионное обеспечение (да/нет)</t>
  </si>
  <si>
    <t>кол-во людей</t>
  </si>
  <si>
    <t>женщин</t>
  </si>
  <si>
    <t>химический</t>
  </si>
  <si>
    <t>биологический</t>
  </si>
  <si>
    <t>неионизирующие излучения</t>
  </si>
  <si>
    <t>параметры микроклимата</t>
  </si>
  <si>
    <t>Тяжесть трудового процесса</t>
  </si>
  <si>
    <t>Напряжённость трудового процесса</t>
  </si>
  <si>
    <t>2</t>
  </si>
  <si>
    <t>нет</t>
  </si>
  <si>
    <t>Раздел VI. Форма перечня рекомендуемых мероприятий по улучшению условий труда</t>
  </si>
  <si>
    <t>Перечень рекомендуемых мероприятий по улучшению условий труда</t>
  </si>
  <si>
    <t>Наименование структурного подразделения, рабочего места</t>
  </si>
  <si>
    <t>Наименование мероприятия</t>
  </si>
  <si>
    <t>Цель мероприятия</t>
  </si>
  <si>
    <t>Срок выполнения</t>
  </si>
  <si>
    <t>Структурные подразделения, привлекаемые для выполнения мероприятия</t>
  </si>
  <si>
    <t>Отметка о выполнении</t>
  </si>
  <si>
    <t>Нечаева А.В.</t>
  </si>
  <si>
    <t>класс 3.1</t>
  </si>
  <si>
    <t>класс 3.2</t>
  </si>
  <si>
    <t>класс 3.3</t>
  </si>
  <si>
    <t>жен</t>
  </si>
  <si>
    <t>мест</t>
  </si>
  <si>
    <t>людей</t>
  </si>
  <si>
    <t>люди с классом 1</t>
  </si>
  <si>
    <t>люди с классом 2</t>
  </si>
  <si>
    <t>люди с классом 3.1</t>
  </si>
  <si>
    <t>люди с классом 3.2</t>
  </si>
  <si>
    <t>люди с классом 3.3</t>
  </si>
  <si>
    <t>люди с классом 3.4</t>
  </si>
  <si>
    <t>люди с классом 4</t>
  </si>
  <si>
    <t>жен с классом 1</t>
  </si>
  <si>
    <t>жен с классом 2</t>
  </si>
  <si>
    <t>жен. с классом 3.1</t>
  </si>
  <si>
    <t>жен. с классом 3.2</t>
  </si>
  <si>
    <t>жен. с классом 3.3</t>
  </si>
  <si>
    <t>жен. с классом 3.4</t>
  </si>
  <si>
    <t>жен. с классом 4</t>
  </si>
  <si>
    <t xml:space="preserve"> - производить очистку светильников и остекления не менее 2 раз в год;
- своевременно производить замену использованных или негодных ламп;
- при необходимости, установить дополнительные источники освещения на рабочих местах.</t>
  </si>
  <si>
    <t xml:space="preserve"> - проверить эффективность работы вентиляционных систем                                                                                                                                                                                                                                            - использовать современные сертифицированные средства индивидуальной защиты органов дыхания</t>
  </si>
  <si>
    <t>источник шума</t>
  </si>
  <si>
    <t>м</t>
  </si>
  <si>
    <t xml:space="preserve"> - произвести диагностику и ремонт подвески.
- провести ремонт кабины.
- заменить имеющиеся сиденья пассажиров и водителей, отремонтировать или заменить  амортизаторы в сиденьях.
- разработать инвестиционную программу замены техники отработавшей нормативные сроки.</t>
  </si>
  <si>
    <t xml:space="preserve"> - заменить оборудование на аналогичное с меньшими вибрационными показателями.
- разработать режимы труда и отдыха с целью защиты фактором времени.                                                                                                                             - использовать виброзащитные площадки или коврики                                                                                                                                                                  - применять современные сертифицированные средства индивидуальной защиты от вибрации (например, виброзащитные сапоги, стельки, вкладыши)</t>
  </si>
  <si>
    <t>источник вибрации</t>
  </si>
  <si>
    <t xml:space="preserve"> - перенести рабочее место в помещение, удаленное от источника неионизирующего излучения;                                                                                                                                                           - установить защитный экран для оборудования, являющегося источником неионизирующего излучения.</t>
  </si>
  <si>
    <t>Использовать специальную одежду и средства защиты лица и рук, не пропускающие ультрафиолетовое излучение (спилк, кожа, ткани с пленочным покрытием и т.п.)</t>
  </si>
  <si>
    <t xml:space="preserve"> - разработать режимы труда и отдыха с целью защиты фактором времени;                                                                                                                                                                         - автоматизировать рабочий процесс.</t>
  </si>
  <si>
    <t xml:space="preserve"> - заменить оборудование на аналогичное с меньшими вибрационными показателями.
- разработать режимы труда и отдыха с целью защиты фактором времени.                                                                                                                             - применять современные сертифицированные средства индивидуальной защиты от вибрации (например, виброзащитные перчатки, рукавицы, прокладки, вкладыши)</t>
  </si>
  <si>
    <t>характер неионизирующего изл</t>
  </si>
  <si>
    <t>у</t>
  </si>
  <si>
    <t>Обеспечить защиту работника от воздействия вредных химических веществ.</t>
  </si>
  <si>
    <t>Снизить тяжесть трудового процесса.</t>
  </si>
  <si>
    <t>РМ №</t>
  </si>
  <si>
    <t>Привести к норме показатели шума на рабочем месте.</t>
  </si>
  <si>
    <t xml:space="preserve"> - произвести диагностику и ремонт подвески ТС.
- разработать инвестиционную программу замены техники, отработавшей нормативные сроки.
- разработать режимы труда и отдыха с целью защиты фактором времени.                                                                                                                                                                                                                                     - разработать мероприятия по улучшению шумоизоляции кабины ТС.        </t>
  </si>
  <si>
    <t>о</t>
  </si>
  <si>
    <t xml:space="preserve"> - заменить оборудование на аналогичное с меньшими шумовыми показателями.
- разработать режимы труда и отдыха с целью защиты фактором времени.                             - применять современные сертифицированные СИЗ.</t>
  </si>
  <si>
    <t>Привести к норме показатели общей вибрации на рабочем месте.</t>
  </si>
  <si>
    <t>Привести к норме показатели локальной вибрации на рабочем месте.</t>
  </si>
  <si>
    <t>Обеспечить защиту работника от воздействия ультрафиолетового излечения.</t>
  </si>
  <si>
    <t>Привести к норме уровень электромагнитного излучения на рабочем месте.</t>
  </si>
  <si>
    <t xml:space="preserve"> - проверить эффективность работы вентиляционных систем;                                                                                                                                                                                                      - проверить эффективность работы систем отопления и/или кондиционирования, при необходимости установить дополнительные источники отопления и/или кондиционеры.              </t>
  </si>
  <si>
    <t>Привести к норме показатели микроклимата на рабочем месте.</t>
  </si>
  <si>
    <t>Привести к норме показатели освещенности на рабочем месте.</t>
  </si>
  <si>
    <t>(ФИО)</t>
  </si>
  <si>
    <t xml:space="preserve"> Председатель комиссии по проведению специальной оценки условий труда:</t>
  </si>
  <si>
    <t xml:space="preserve">Дата составления: </t>
  </si>
  <si>
    <t>Руководители</t>
  </si>
  <si>
    <t>Основной персонал</t>
  </si>
  <si>
    <t>Педагоги</t>
  </si>
  <si>
    <t>Иные работники</t>
  </si>
  <si>
    <t>1</t>
  </si>
  <si>
    <t>21959 03</t>
  </si>
  <si>
    <t>6,4</t>
  </si>
  <si>
    <t>да</t>
  </si>
  <si>
    <t>7,2</t>
  </si>
  <si>
    <t>5,6</t>
  </si>
  <si>
    <t>4,8</t>
  </si>
  <si>
    <t>3,6</t>
  </si>
  <si>
    <t>2,8</t>
  </si>
  <si>
    <t>ООО "Эксперт Экология"</t>
  </si>
  <si>
    <t>Сведения о результатах проведения специальной оценки условий труда</t>
  </si>
  <si>
    <t>Полное наименование работодателя:</t>
  </si>
  <si>
    <t>Место нахождения работодателя:</t>
  </si>
  <si>
    <t>Место осуществления деятельности работодателя:</t>
  </si>
  <si>
    <t>ИНН работодателя:</t>
  </si>
  <si>
    <t>ОГРН работодателя:</t>
  </si>
  <si>
    <t>Код освновного вида экономической деятельности ОКВЭД:</t>
  </si>
  <si>
    <t>Количество и распределение рабочих мест по классам условий труда</t>
  </si>
  <si>
    <t>Количество рабочих мест и численность работников, занятых на этих рабочих местах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</si>
  <si>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(ед.)</t>
  </si>
  <si>
    <t>всего*</t>
  </si>
  <si>
    <t>* заполняется организацией, проводящей СОУТ, по данным, предоставленным работодателем</t>
  </si>
  <si>
    <t>Подпись руководителя организации, проводящей специальную оценку условий труда:</t>
  </si>
  <si>
    <t>МП</t>
  </si>
  <si>
    <t>Дата:</t>
  </si>
  <si>
    <t>Общие сведения о рабочих местах</t>
  </si>
  <si>
    <t>индивидуальный номер рабочего места</t>
  </si>
  <si>
    <t>Код профессии работника или работников, занятых на данном рабочем месте, в соответсвии с Общероссийским классификатором профессий рабочих , должностей служащих и тарифных разрядов</t>
  </si>
  <si>
    <t>Страховой номер индивидуального лицевого счета работника или работников, занятых на данном рабочем месте</t>
  </si>
  <si>
    <t>Численность работников, занятых на данном рабочем месте</t>
  </si>
  <si>
    <t>Основание для формирования прав на досрочную трудовую пенсию по старости (при наличии)</t>
  </si>
  <si>
    <t>анал места с кл 1</t>
  </si>
  <si>
    <t>анал места с кл 2</t>
  </si>
  <si>
    <t>анал места с кл 3.1</t>
  </si>
  <si>
    <t>анал места с кл 3.2</t>
  </si>
  <si>
    <t>анал места с кл 3.3</t>
  </si>
  <si>
    <t>анал места с кл 3.4</t>
  </si>
  <si>
    <t>анал места с кл 4</t>
  </si>
  <si>
    <t>анал места</t>
  </si>
  <si>
    <t>всего мест</t>
  </si>
  <si>
    <t>класс 3.4</t>
  </si>
  <si>
    <t>Рабочее место заведующего</t>
  </si>
  <si>
    <t>Рабочее место заместителя заведующего по УВР</t>
  </si>
  <si>
    <t>Рабочее место заместителя заведующего по АХЧ</t>
  </si>
  <si>
    <t>Рабочее место главного бухгалтера</t>
  </si>
  <si>
    <t>Рабочее место воспитателя</t>
  </si>
  <si>
    <t>Рабочее место младшего воспитателя</t>
  </si>
  <si>
    <t>Рабочее место инструктора по физической культуре</t>
  </si>
  <si>
    <t>Рабочее место музыкального руководителя</t>
  </si>
  <si>
    <t>Рабочее место учителя-логопеда</t>
  </si>
  <si>
    <t>Рабочее место педагога-психолога</t>
  </si>
  <si>
    <t>Рабочее место учителя-дефектолога</t>
  </si>
  <si>
    <t>Рабочее место бухгалтера</t>
  </si>
  <si>
    <t>Рабочее место секретаря-машинистки</t>
  </si>
  <si>
    <t>Рабочее место повара</t>
  </si>
  <si>
    <t>Рабочее место кухонного рабочего</t>
  </si>
  <si>
    <t>Рабочее место кладовщика</t>
  </si>
  <si>
    <t>Рабочее место кастелянши</t>
  </si>
  <si>
    <t>Рабочее место калькулятора</t>
  </si>
  <si>
    <t>031-335-824 15</t>
  </si>
  <si>
    <t>068-279-181 05</t>
  </si>
  <si>
    <t>036-505-872 55</t>
  </si>
  <si>
    <t>039-982-249 10</t>
  </si>
  <si>
    <t>061-563-454 52; 151-025-724 14</t>
  </si>
  <si>
    <t>078-919-524 28; 028-997-827 32</t>
  </si>
  <si>
    <t>153-793-633 95; 116-343-698 52</t>
  </si>
  <si>
    <t>120-691-642 37; 061-148-439 39</t>
  </si>
  <si>
    <t>138-668-375 13; 047-267-320 63</t>
  </si>
  <si>
    <t>113-654-062 28; 165-439-055 81</t>
  </si>
  <si>
    <t>045-840-694 74; 061-702-235 21</t>
  </si>
  <si>
    <t>099-198-054 30; 037-466-431 69</t>
  </si>
  <si>
    <t>027-821-378 57; 143-168-206 41</t>
  </si>
  <si>
    <t>094-495-100 91; 078-783-861 41</t>
  </si>
  <si>
    <t>054-934-907 86; 061-990-894 99</t>
  </si>
  <si>
    <t>122-903-138 21</t>
  </si>
  <si>
    <t>036-751-972 79</t>
  </si>
  <si>
    <t>047-267-496 86</t>
  </si>
  <si>
    <t>077-186-359 01</t>
  </si>
  <si>
    <t>049-142-058 46</t>
  </si>
  <si>
    <t>047-014-248 23</t>
  </si>
  <si>
    <t>129-850-717 90</t>
  </si>
  <si>
    <t>045-533-621 46</t>
  </si>
  <si>
    <t>047-267-310 61</t>
  </si>
  <si>
    <t>041-250-781 13</t>
  </si>
  <si>
    <t>125-992-391 94</t>
  </si>
  <si>
    <t>061-701-334 19</t>
  </si>
  <si>
    <t>061-561-212 28</t>
  </si>
  <si>
    <t>028-997-284 23</t>
  </si>
  <si>
    <t>031-026-037 78</t>
  </si>
  <si>
    <t>028-997-528 24</t>
  </si>
  <si>
    <t>043-372-381 39</t>
  </si>
  <si>
    <t>047-013-993 45; 045-841-172 57</t>
  </si>
  <si>
    <t>018-695-718 95; 029-854-528 94</t>
  </si>
  <si>
    <t>114-891-374 68; 040-907-327 33</t>
  </si>
  <si>
    <t>Постановление Правительства РФ №781 от 29.10.02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</si>
</sst>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</cellStyleXfs>
  <cellXfs count="29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5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5" fillId="0" borderId="0" xfId="0" applyFont="1" applyAlignment="1"/>
    <xf numFmtId="0" fontId="7" fillId="0" borderId="1" xfId="0" applyFont="1" applyBorder="1" applyAlignment="1">
      <alignment horizontal="left" vertical="center" wrapText="1"/>
    </xf>
    <xf numFmtId="0" fontId="7" fillId="0" borderId="0" xfId="0" applyFont="1"/>
    <xf numFmtId="0" fontId="8" fillId="0" borderId="7" xfId="0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5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vertical="top" wrapText="1"/>
    </xf>
    <xf numFmtId="49" fontId="0" fillId="0" borderId="0" xfId="0" applyNumberFormat="1"/>
    <xf numFmtId="0" fontId="8" fillId="0" borderId="7" xfId="0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center" textRotation="90" wrapText="1"/>
    </xf>
    <xf numFmtId="0" fontId="8" fillId="0" borderId="7" xfId="0" applyNumberFormat="1" applyFont="1" applyBorder="1" applyAlignment="1">
      <alignment vertical="center" textRotation="90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12" fillId="0" borderId="2" xfId="0" applyFont="1" applyBorder="1" applyAlignment="1">
      <alignment horizontal="center"/>
    </xf>
    <xf numFmtId="0" fontId="2" fillId="0" borderId="0" xfId="1"/>
    <xf numFmtId="0" fontId="14" fillId="0" borderId="0" xfId="1" applyFont="1" applyAlignment="1">
      <alignment horizontal="center"/>
    </xf>
    <xf numFmtId="49" fontId="16" fillId="2" borderId="1" xfId="1" applyNumberFormat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8" fillId="0" borderId="0" xfId="4" applyFont="1" applyBorder="1" applyAlignment="1">
      <alignment horizontal="center" vertical="center" wrapText="1"/>
    </xf>
    <xf numFmtId="0" fontId="14" fillId="0" borderId="0" xfId="1" applyFont="1" applyAlignment="1">
      <alignment wrapText="1"/>
    </xf>
    <xf numFmtId="0" fontId="8" fillId="0" borderId="1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textRotation="90" wrapText="1"/>
    </xf>
    <xf numFmtId="0" fontId="8" fillId="0" borderId="3" xfId="5" applyFont="1" applyBorder="1" applyAlignment="1">
      <alignment horizontal="center" vertical="center" textRotation="90" wrapText="1"/>
    </xf>
    <xf numFmtId="0" fontId="4" fillId="0" borderId="1" xfId="5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5" applyNumberFormat="1" applyFont="1" applyBorder="1" applyAlignment="1">
      <alignment horizontal="center" vertical="center" wrapText="1"/>
    </xf>
    <xf numFmtId="49" fontId="8" fillId="0" borderId="1" xfId="5" applyNumberFormat="1" applyFont="1" applyBorder="1" applyAlignment="1">
      <alignment horizontal="center" vertical="center" wrapText="1"/>
    </xf>
    <xf numFmtId="0" fontId="2" fillId="0" borderId="1" xfId="1" applyBorder="1"/>
    <xf numFmtId="0" fontId="7" fillId="0" borderId="0" xfId="1" applyNumberFormat="1" applyFont="1" applyBorder="1" applyAlignment="1">
      <alignment horizontal="center" vertical="center" wrapText="1"/>
    </xf>
    <xf numFmtId="0" fontId="8" fillId="0" borderId="0" xfId="5" applyNumberFormat="1" applyFont="1" applyBorder="1" applyAlignment="1">
      <alignment horizontal="center" vertical="center" wrapText="1"/>
    </xf>
    <xf numFmtId="49" fontId="8" fillId="0" borderId="0" xfId="5" applyNumberFormat="1" applyFont="1" applyBorder="1" applyAlignment="1">
      <alignment horizontal="center" vertical="center" wrapText="1"/>
    </xf>
    <xf numFmtId="0" fontId="19" fillId="0" borderId="0" xfId="1" applyNumberFormat="1" applyFont="1" applyBorder="1" applyAlignment="1">
      <alignment horizontal="center" wrapText="1"/>
    </xf>
    <xf numFmtId="1" fontId="7" fillId="0" borderId="0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2" fillId="0" borderId="0" xfId="1" applyNumberFormat="1"/>
    <xf numFmtId="0" fontId="5" fillId="0" borderId="0" xfId="1" applyFont="1" applyBorder="1" applyAlignment="1"/>
    <xf numFmtId="0" fontId="13" fillId="0" borderId="0" xfId="3" applyBorder="1" applyAlignment="1">
      <alignment wrapText="1"/>
    </xf>
    <xf numFmtId="0" fontId="12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49" fontId="5" fillId="0" borderId="0" xfId="1" applyNumberFormat="1" applyFont="1" applyBorder="1" applyAlignment="1">
      <alignment horizontal="center" wrapText="1"/>
    </xf>
    <xf numFmtId="0" fontId="9" fillId="0" borderId="0" xfId="1" applyFont="1" applyBorder="1" applyAlignment="1">
      <alignment wrapText="1"/>
    </xf>
    <xf numFmtId="0" fontId="9" fillId="0" borderId="2" xfId="1" applyFont="1" applyBorder="1" applyAlignment="1">
      <alignment horizontal="center" wrapText="1"/>
    </xf>
    <xf numFmtId="0" fontId="5" fillId="0" borderId="0" xfId="3" applyFont="1" applyBorder="1" applyAlignment="1">
      <alignment vertical="top" wrapText="1"/>
    </xf>
    <xf numFmtId="49" fontId="5" fillId="0" borderId="0" xfId="1" applyNumberFormat="1" applyFont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left"/>
    </xf>
    <xf numFmtId="0" fontId="2" fillId="0" borderId="0" xfId="1" applyBorder="1"/>
    <xf numFmtId="0" fontId="5" fillId="0" borderId="0" xfId="1" applyFont="1" applyAlignment="1">
      <alignment horizontal="left"/>
    </xf>
    <xf numFmtId="0" fontId="5" fillId="0" borderId="0" xfId="1" applyFont="1" applyFill="1" applyBorder="1" applyAlignment="1">
      <alignment vertical="top" wrapText="1"/>
    </xf>
    <xf numFmtId="0" fontId="20" fillId="0" borderId="0" xfId="1" applyFont="1" applyFill="1" applyBorder="1" applyAlignment="1">
      <alignment wrapText="1"/>
    </xf>
    <xf numFmtId="0" fontId="14" fillId="0" borderId="0" xfId="1" applyFont="1"/>
    <xf numFmtId="0" fontId="22" fillId="0" borderId="0" xfId="1" applyFont="1"/>
    <xf numFmtId="0" fontId="2" fillId="0" borderId="0" xfId="1" applyBorder="1" applyAlignment="1">
      <alignment vertical="center" wrapText="1"/>
    </xf>
    <xf numFmtId="0" fontId="2" fillId="0" borderId="0" xfId="1" applyAlignment="1">
      <alignment vertical="center"/>
    </xf>
    <xf numFmtId="0" fontId="5" fillId="0" borderId="4" xfId="1" applyFont="1" applyBorder="1" applyAlignment="1">
      <alignment horizontal="center" vertical="top"/>
    </xf>
    <xf numFmtId="0" fontId="8" fillId="0" borderId="8" xfId="5" applyNumberFormat="1" applyFont="1" applyBorder="1" applyAlignment="1">
      <alignment vertical="center"/>
    </xf>
    <xf numFmtId="0" fontId="8" fillId="0" borderId="4" xfId="5" applyNumberFormat="1" applyFont="1" applyBorder="1" applyAlignment="1">
      <alignment vertical="center"/>
    </xf>
    <xf numFmtId="0" fontId="8" fillId="0" borderId="0" xfId="5" applyNumberFormat="1" applyFont="1" applyBorder="1" applyAlignment="1">
      <alignment horizontal="center" vertical="center"/>
    </xf>
    <xf numFmtId="49" fontId="8" fillId="0" borderId="0" xfId="5" applyNumberFormat="1" applyFont="1" applyBorder="1" applyAlignment="1">
      <alignment horizontal="center" vertical="center"/>
    </xf>
    <xf numFmtId="0" fontId="8" fillId="0" borderId="0" xfId="5" applyNumberFormat="1" applyFont="1" applyBorder="1" applyAlignment="1">
      <alignment horizontal="left" vertical="center"/>
    </xf>
    <xf numFmtId="49" fontId="8" fillId="0" borderId="8" xfId="5" applyNumberFormat="1" applyFont="1" applyBorder="1" applyAlignment="1">
      <alignment horizontal="center" vertical="center" wrapText="1"/>
    </xf>
    <xf numFmtId="49" fontId="8" fillId="0" borderId="4" xfId="5" applyNumberFormat="1" applyFont="1" applyBorder="1" applyAlignment="1">
      <alignment horizontal="center" vertical="center" wrapText="1"/>
    </xf>
    <xf numFmtId="0" fontId="8" fillId="0" borderId="4" xfId="5" applyNumberFormat="1" applyFont="1" applyBorder="1" applyAlignment="1">
      <alignment horizontal="center" vertical="center" wrapText="1"/>
    </xf>
    <xf numFmtId="0" fontId="17" fillId="0" borderId="7" xfId="1" applyFont="1" applyBorder="1" applyAlignment="1">
      <alignment vertical="center" textRotation="90" wrapText="1"/>
    </xf>
    <xf numFmtId="0" fontId="17" fillId="0" borderId="3" xfId="1" applyFont="1" applyBorder="1" applyAlignment="1">
      <alignment horizontal="center" vertical="center" textRotation="90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wrapText="1"/>
    </xf>
    <xf numFmtId="0" fontId="25" fillId="0" borderId="3" xfId="5" applyFont="1" applyBorder="1" applyAlignment="1">
      <alignment horizontal="center" vertical="center" textRotation="90" wrapText="1"/>
    </xf>
    <xf numFmtId="0" fontId="16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wrapText="1"/>
    </xf>
    <xf numFmtId="0" fontId="16" fillId="0" borderId="5" xfId="1" applyFont="1" applyBorder="1" applyAlignment="1">
      <alignment wrapText="1"/>
    </xf>
    <xf numFmtId="0" fontId="16" fillId="0" borderId="6" xfId="1" applyFont="1" applyBorder="1" applyAlignment="1">
      <alignment wrapText="1"/>
    </xf>
    <xf numFmtId="0" fontId="16" fillId="0" borderId="14" xfId="1" applyFont="1" applyBorder="1" applyAlignment="1">
      <alignment wrapText="1"/>
    </xf>
    <xf numFmtId="0" fontId="2" fillId="0" borderId="0" xfId="1" applyAlignment="1">
      <alignment wrapText="1"/>
    </xf>
    <xf numFmtId="0" fontId="22" fillId="0" borderId="0" xfId="1" applyFont="1" applyAlignment="1">
      <alignment wrapText="1"/>
    </xf>
    <xf numFmtId="0" fontId="5" fillId="0" borderId="0" xfId="1" applyFont="1" applyBorder="1" applyAlignment="1">
      <alignment wrapText="1"/>
    </xf>
    <xf numFmtId="0" fontId="2" fillId="0" borderId="0" xfId="1" applyBorder="1" applyAlignment="1">
      <alignment wrapText="1"/>
    </xf>
    <xf numFmtId="0" fontId="16" fillId="0" borderId="8" xfId="1" applyFont="1" applyBorder="1" applyAlignment="1">
      <alignment horizontal="center" wrapText="1"/>
    </xf>
    <xf numFmtId="0" fontId="16" fillId="0" borderId="4" xfId="1" applyFont="1" applyBorder="1" applyAlignment="1">
      <alignment wrapText="1"/>
    </xf>
    <xf numFmtId="0" fontId="2" fillId="0" borderId="4" xfId="1" applyBorder="1" applyAlignment="1">
      <alignment wrapText="1"/>
    </xf>
    <xf numFmtId="0" fontId="16" fillId="0" borderId="9" xfId="1" applyFont="1" applyBorder="1" applyAlignment="1">
      <alignment horizontal="left" wrapText="1"/>
    </xf>
    <xf numFmtId="0" fontId="16" fillId="0" borderId="1" xfId="1" applyFont="1" applyBorder="1" applyAlignment="1">
      <alignment vertical="top" wrapText="1"/>
    </xf>
    <xf numFmtId="0" fontId="16" fillId="0" borderId="1" xfId="1" applyFont="1" applyBorder="1" applyAlignment="1">
      <alignment horizontal="center" vertical="top" wrapText="1"/>
    </xf>
    <xf numFmtId="0" fontId="16" fillId="0" borderId="1" xfId="1" applyFont="1" applyBorder="1" applyAlignment="1">
      <alignment horizontal="left" vertical="top" wrapText="1"/>
    </xf>
    <xf numFmtId="0" fontId="22" fillId="0" borderId="0" xfId="1" applyFont="1" applyAlignment="1">
      <alignment horizontal="center" wrapText="1"/>
    </xf>
    <xf numFmtId="0" fontId="9" fillId="0" borderId="2" xfId="1" applyFont="1" applyBorder="1" applyAlignment="1">
      <alignment wrapText="1"/>
    </xf>
    <xf numFmtId="0" fontId="22" fillId="0" borderId="0" xfId="1" applyFont="1" applyAlignment="1">
      <alignment horizontal="left"/>
    </xf>
    <xf numFmtId="0" fontId="5" fillId="0" borderId="0" xfId="1" applyFont="1" applyBorder="1" applyAlignment="1">
      <alignment vertical="top"/>
    </xf>
    <xf numFmtId="0" fontId="9" fillId="0" borderId="2" xfId="0" applyFont="1" applyBorder="1" applyAlignment="1"/>
    <xf numFmtId="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Fill="1" applyBorder="1" applyAlignment="1">
      <alignment horizontal="left" vertical="center" wrapText="1"/>
    </xf>
    <xf numFmtId="0" fontId="8" fillId="0" borderId="3" xfId="5" applyFont="1" applyBorder="1" applyAlignment="1">
      <alignment horizontal="center" vertical="center" textRotation="90" wrapText="1"/>
    </xf>
    <xf numFmtId="0" fontId="5" fillId="0" borderId="0" xfId="1" applyFont="1" applyAlignment="1">
      <alignment horizontal="left"/>
    </xf>
    <xf numFmtId="0" fontId="4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textRotation="90" wrapText="1"/>
    </xf>
    <xf numFmtId="0" fontId="8" fillId="0" borderId="4" xfId="5" applyNumberFormat="1" applyFont="1" applyBorder="1" applyAlignment="1">
      <alignment horizontal="left" vertical="center" wrapText="1"/>
    </xf>
    <xf numFmtId="0" fontId="8" fillId="0" borderId="0" xfId="5" applyNumberFormat="1" applyFont="1" applyBorder="1" applyAlignment="1">
      <alignment horizontal="left" vertical="center" wrapText="1"/>
    </xf>
    <xf numFmtId="0" fontId="8" fillId="0" borderId="0" xfId="5" applyNumberFormat="1" applyFont="1" applyBorder="1" applyAlignment="1">
      <alignment horizontal="center" vertical="center" wrapText="1"/>
    </xf>
    <xf numFmtId="0" fontId="1" fillId="0" borderId="0" xfId="6"/>
    <xf numFmtId="0" fontId="14" fillId="0" borderId="0" xfId="6" applyFont="1" applyAlignment="1">
      <alignment horizontal="left"/>
    </xf>
    <xf numFmtId="0" fontId="14" fillId="0" borderId="0" xfId="6" applyFont="1" applyAlignment="1">
      <alignment horizontal="center"/>
    </xf>
    <xf numFmtId="0" fontId="22" fillId="0" borderId="0" xfId="6" applyFont="1" applyAlignment="1">
      <alignment horizontal="left"/>
    </xf>
    <xf numFmtId="49" fontId="22" fillId="0" borderId="0" xfId="6" applyNumberFormat="1" applyFont="1" applyAlignment="1">
      <alignment horizontal="left"/>
    </xf>
    <xf numFmtId="49" fontId="16" fillId="2" borderId="1" xfId="6" applyNumberFormat="1" applyFont="1" applyFill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2" borderId="1" xfId="6" applyFont="1" applyFill="1" applyBorder="1" applyAlignment="1">
      <alignment horizontal="center" vertical="center"/>
    </xf>
    <xf numFmtId="0" fontId="15" fillId="0" borderId="0" xfId="6" applyFont="1"/>
    <xf numFmtId="0" fontId="22" fillId="0" borderId="0" xfId="6" applyFont="1"/>
    <xf numFmtId="0" fontId="14" fillId="0" borderId="0" xfId="6" applyFont="1"/>
    <xf numFmtId="49" fontId="22" fillId="0" borderId="0" xfId="6" applyNumberFormat="1" applyFont="1"/>
    <xf numFmtId="0" fontId="26" fillId="0" borderId="0" xfId="4" applyFont="1" applyBorder="1" applyAlignment="1">
      <alignment vertical="center" wrapText="1"/>
    </xf>
    <xf numFmtId="0" fontId="14" fillId="0" borderId="0" xfId="6" applyFont="1" applyAlignment="1">
      <alignment wrapText="1"/>
    </xf>
    <xf numFmtId="0" fontId="17" fillId="0" borderId="0" xfId="6" applyFont="1" applyBorder="1" applyAlignment="1">
      <alignment horizontal="center" vertical="center" textRotation="90" wrapText="1"/>
    </xf>
    <xf numFmtId="0" fontId="17" fillId="0" borderId="3" xfId="6" applyFont="1" applyBorder="1" applyAlignment="1">
      <alignment horizontal="center" vertical="center" textRotation="90" wrapText="1"/>
    </xf>
    <xf numFmtId="0" fontId="17" fillId="0" borderId="7" xfId="6" applyFont="1" applyBorder="1" applyAlignment="1">
      <alignment horizontal="center" vertical="center" wrapText="1"/>
    </xf>
    <xf numFmtId="0" fontId="17" fillId="0" borderId="7" xfId="6" applyFont="1" applyBorder="1" applyAlignment="1">
      <alignment vertical="center" textRotation="90" wrapText="1"/>
    </xf>
    <xf numFmtId="0" fontId="1" fillId="0" borderId="1" xfId="6" applyBorder="1" applyAlignment="1">
      <alignment horizontal="center" vertical="center"/>
    </xf>
    <xf numFmtId="49" fontId="1" fillId="0" borderId="1" xfId="6" applyNumberFormat="1" applyBorder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0" fontId="1" fillId="0" borderId="0" xfId="6" applyAlignment="1">
      <alignment horizontal="center" vertical="center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1" fillId="0" borderId="1" xfId="6" applyBorder="1"/>
    <xf numFmtId="0" fontId="1" fillId="0" borderId="0" xfId="6" applyBorder="1"/>
    <xf numFmtId="0" fontId="7" fillId="0" borderId="4" xfId="6" applyNumberFormat="1" applyFont="1" applyBorder="1" applyAlignment="1">
      <alignment vertical="center" wrapText="1"/>
    </xf>
    <xf numFmtId="0" fontId="19" fillId="0" borderId="0" xfId="6" applyNumberFormat="1" applyFont="1" applyBorder="1" applyAlignment="1">
      <alignment horizontal="center" wrapText="1"/>
    </xf>
    <xf numFmtId="0" fontId="7" fillId="0" borderId="0" xfId="6" applyNumberFormat="1" applyFont="1" applyBorder="1" applyAlignment="1">
      <alignment vertical="center" wrapText="1"/>
    </xf>
    <xf numFmtId="0" fontId="7" fillId="0" borderId="0" xfId="6" applyNumberFormat="1" applyFont="1" applyBorder="1" applyAlignment="1">
      <alignment horizontal="center" vertical="center" wrapText="1"/>
    </xf>
    <xf numFmtId="0" fontId="1" fillId="0" borderId="0" xfId="6" applyNumberFormat="1"/>
    <xf numFmtId="0" fontId="5" fillId="0" borderId="0" xfId="6" applyFont="1" applyFill="1" applyBorder="1" applyAlignment="1">
      <alignment vertical="top" wrapText="1"/>
    </xf>
    <xf numFmtId="0" fontId="22" fillId="0" borderId="0" xfId="6" applyFont="1" applyBorder="1"/>
    <xf numFmtId="0" fontId="8" fillId="0" borderId="0" xfId="6" applyFont="1" applyFill="1" applyBorder="1" applyAlignment="1">
      <alignment horizontal="center" wrapText="1"/>
    </xf>
    <xf numFmtId="0" fontId="7" fillId="0" borderId="0" xfId="6" applyFont="1" applyFill="1" applyBorder="1" applyAlignment="1">
      <alignment vertical="top" wrapText="1"/>
    </xf>
    <xf numFmtId="0" fontId="18" fillId="0" borderId="0" xfId="6" applyFont="1" applyFill="1" applyBorder="1" applyAlignment="1">
      <alignment vertical="top" wrapText="1"/>
    </xf>
    <xf numFmtId="0" fontId="20" fillId="0" borderId="0" xfId="6" applyFont="1" applyFill="1" applyBorder="1" applyAlignment="1">
      <alignment wrapText="1"/>
    </xf>
    <xf numFmtId="0" fontId="7" fillId="0" borderId="0" xfId="0" applyFont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7" fillId="0" borderId="0" xfId="1" applyNumberFormat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wrapText="1"/>
    </xf>
    <xf numFmtId="0" fontId="7" fillId="0" borderId="0" xfId="1" applyNumberFormat="1" applyFont="1" applyBorder="1" applyAlignment="1">
      <alignment horizontal="center" vertical="center" wrapText="1"/>
    </xf>
    <xf numFmtId="0" fontId="8" fillId="0" borderId="0" xfId="5" applyNumberFormat="1" applyFont="1" applyBorder="1" applyAlignment="1">
      <alignment horizontal="left" vertical="center" wrapText="1"/>
    </xf>
    <xf numFmtId="0" fontId="8" fillId="0" borderId="0" xfId="5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textRotation="90" wrapText="1"/>
    </xf>
    <xf numFmtId="0" fontId="17" fillId="0" borderId="3" xfId="1" applyFont="1" applyBorder="1" applyAlignment="1">
      <alignment horizontal="center" vertical="center" textRotation="90" wrapText="1"/>
    </xf>
    <xf numFmtId="0" fontId="7" fillId="0" borderId="4" xfId="1" applyNumberFormat="1" applyFont="1" applyBorder="1" applyAlignment="1">
      <alignment horizontal="left" vertical="center" wrapText="1"/>
    </xf>
    <xf numFmtId="0" fontId="8" fillId="0" borderId="4" xfId="5" applyNumberFormat="1" applyFont="1" applyBorder="1" applyAlignment="1">
      <alignment horizontal="left" vertical="center" wrapText="1"/>
    </xf>
    <xf numFmtId="0" fontId="14" fillId="0" borderId="0" xfId="1" applyFont="1" applyAlignment="1">
      <alignment horizontal="center" vertical="center" wrapText="1"/>
    </xf>
    <xf numFmtId="0" fontId="4" fillId="0" borderId="1" xfId="5" applyFont="1" applyBorder="1" applyAlignment="1">
      <alignment horizontal="center" vertical="center" textRotation="90" wrapText="1"/>
    </xf>
    <xf numFmtId="0" fontId="4" fillId="0" borderId="3" xfId="5" applyFont="1" applyBorder="1" applyAlignment="1">
      <alignment horizontal="center" vertical="center" textRotation="90" wrapText="1"/>
    </xf>
    <xf numFmtId="0" fontId="4" fillId="0" borderId="1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textRotation="90" wrapText="1"/>
    </xf>
    <xf numFmtId="0" fontId="8" fillId="0" borderId="3" xfId="5" applyFont="1" applyBorder="1" applyAlignment="1">
      <alignment horizontal="center" vertical="center" textRotation="90" wrapText="1"/>
    </xf>
    <xf numFmtId="0" fontId="16" fillId="0" borderId="5" xfId="1" applyFont="1" applyBorder="1" applyAlignment="1">
      <alignment horizontal="left" wrapText="1"/>
    </xf>
    <xf numFmtId="0" fontId="16" fillId="0" borderId="14" xfId="1" applyFont="1" applyBorder="1" applyAlignment="1">
      <alignment horizontal="left" wrapText="1"/>
    </xf>
    <xf numFmtId="0" fontId="16" fillId="0" borderId="5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5" xfId="1" applyFont="1" applyBorder="1" applyAlignment="1">
      <alignment horizontal="left"/>
    </xf>
    <xf numFmtId="0" fontId="16" fillId="0" borderId="14" xfId="1" applyFont="1" applyBorder="1" applyAlignment="1">
      <alignment horizontal="left"/>
    </xf>
    <xf numFmtId="0" fontId="14" fillId="0" borderId="0" xfId="1" applyFont="1" applyAlignment="1">
      <alignment horizontal="center"/>
    </xf>
    <xf numFmtId="0" fontId="15" fillId="0" borderId="8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/>
    </xf>
    <xf numFmtId="0" fontId="16" fillId="0" borderId="5" xfId="1" applyFont="1" applyBorder="1" applyAlignment="1">
      <alignment horizontal="center" wrapText="1"/>
    </xf>
    <xf numFmtId="0" fontId="16" fillId="0" borderId="6" xfId="1" applyFont="1" applyBorder="1" applyAlignment="1">
      <alignment horizontal="center" wrapText="1"/>
    </xf>
    <xf numFmtId="0" fontId="16" fillId="0" borderId="14" xfId="1" applyFont="1" applyBorder="1" applyAlignment="1">
      <alignment horizontal="center" wrapText="1"/>
    </xf>
    <xf numFmtId="0" fontId="21" fillId="0" borderId="0" xfId="1" applyFont="1" applyAlignment="1">
      <alignment horizont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22" fillId="0" borderId="0" xfId="1" applyFont="1" applyAlignment="1">
      <alignment horizontal="left" wrapText="1"/>
    </xf>
    <xf numFmtId="0" fontId="14" fillId="0" borderId="0" xfId="6" applyFont="1" applyAlignment="1">
      <alignment horizontal="right"/>
    </xf>
    <xf numFmtId="0" fontId="22" fillId="0" borderId="0" xfId="6" applyFont="1" applyAlignment="1">
      <alignment horizontal="left" wrapText="1"/>
    </xf>
    <xf numFmtId="0" fontId="22" fillId="0" borderId="0" xfId="6" applyFont="1" applyAlignment="1">
      <alignment horizontal="left"/>
    </xf>
    <xf numFmtId="0" fontId="14" fillId="0" borderId="0" xfId="6" applyFont="1" applyAlignment="1">
      <alignment horizontal="center"/>
    </xf>
    <xf numFmtId="0" fontId="15" fillId="2" borderId="1" xfId="6" applyFont="1" applyFill="1" applyBorder="1" applyAlignment="1">
      <alignment horizontal="center" vertical="center" wrapText="1"/>
    </xf>
    <xf numFmtId="49" fontId="16" fillId="2" borderId="1" xfId="6" applyNumberFormat="1" applyFont="1" applyFill="1" applyBorder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 wrapText="1"/>
    </xf>
    <xf numFmtId="0" fontId="16" fillId="0" borderId="5" xfId="6" applyFont="1" applyBorder="1" applyAlignment="1">
      <alignment horizontal="left"/>
    </xf>
    <xf numFmtId="0" fontId="16" fillId="0" borderId="14" xfId="6" applyFont="1" applyBorder="1" applyAlignment="1">
      <alignment horizontal="left"/>
    </xf>
    <xf numFmtId="0" fontId="16" fillId="0" borderId="5" xfId="6" applyFont="1" applyBorder="1" applyAlignment="1">
      <alignment horizontal="center" vertical="center"/>
    </xf>
    <xf numFmtId="0" fontId="16" fillId="0" borderId="14" xfId="6" applyFont="1" applyBorder="1" applyAlignment="1">
      <alignment horizontal="center" vertical="center"/>
    </xf>
    <xf numFmtId="0" fontId="16" fillId="0" borderId="6" xfId="6" applyFont="1" applyBorder="1" applyAlignment="1">
      <alignment horizontal="center" vertical="center"/>
    </xf>
    <xf numFmtId="0" fontId="15" fillId="0" borderId="8" xfId="6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 vertical="center" wrapText="1"/>
    </xf>
    <xf numFmtId="0" fontId="15" fillId="0" borderId="10" xfId="6" applyFont="1" applyBorder="1" applyAlignment="1">
      <alignment horizontal="center" vertical="center" wrapText="1"/>
    </xf>
    <xf numFmtId="0" fontId="15" fillId="0" borderId="11" xfId="6" applyFont="1" applyBorder="1" applyAlignment="1">
      <alignment horizontal="center" vertical="center" wrapText="1"/>
    </xf>
    <xf numFmtId="0" fontId="15" fillId="0" borderId="12" xfId="6" applyFont="1" applyBorder="1" applyAlignment="1">
      <alignment horizontal="center" vertical="center" wrapText="1"/>
    </xf>
    <xf numFmtId="0" fontId="15" fillId="0" borderId="13" xfId="6" applyFont="1" applyBorder="1" applyAlignment="1">
      <alignment horizontal="center" vertical="center" wrapText="1"/>
    </xf>
    <xf numFmtId="0" fontId="15" fillId="0" borderId="4" xfId="6" applyFont="1" applyBorder="1" applyAlignment="1">
      <alignment horizontal="center" vertical="center" wrapText="1"/>
    </xf>
    <xf numFmtId="0" fontId="15" fillId="0" borderId="2" xfId="6" applyFont="1" applyBorder="1" applyAlignment="1">
      <alignment horizontal="center" vertical="center" wrapText="1"/>
    </xf>
    <xf numFmtId="0" fontId="16" fillId="0" borderId="1" xfId="6" applyFont="1" applyBorder="1" applyAlignment="1">
      <alignment horizontal="center" vertical="center"/>
    </xf>
    <xf numFmtId="0" fontId="16" fillId="0" borderId="5" xfId="6" applyFont="1" applyBorder="1" applyAlignment="1">
      <alignment horizontal="left" wrapText="1"/>
    </xf>
    <xf numFmtId="0" fontId="16" fillId="0" borderId="14" xfId="6" applyFont="1" applyBorder="1" applyAlignment="1">
      <alignment horizontal="left" wrapText="1"/>
    </xf>
    <xf numFmtId="0" fontId="7" fillId="0" borderId="0" xfId="6" applyNumberFormat="1" applyFont="1" applyBorder="1" applyAlignment="1">
      <alignment horizontal="left" vertical="center" wrapText="1"/>
    </xf>
    <xf numFmtId="0" fontId="17" fillId="0" borderId="3" xfId="6" applyFont="1" applyBorder="1" applyAlignment="1">
      <alignment horizontal="center" vertical="center" wrapText="1"/>
    </xf>
    <xf numFmtId="0" fontId="17" fillId="0" borderId="7" xfId="6" applyFont="1" applyBorder="1" applyAlignment="1">
      <alignment horizontal="center" vertical="center" wrapText="1"/>
    </xf>
    <xf numFmtId="0" fontId="26" fillId="0" borderId="0" xfId="4" applyFont="1" applyBorder="1" applyAlignment="1">
      <alignment horizontal="center" vertical="center" wrapText="1"/>
    </xf>
    <xf numFmtId="0" fontId="14" fillId="0" borderId="0" xfId="6" applyFont="1" applyAlignment="1">
      <alignment horizontal="center" wrapText="1"/>
    </xf>
    <xf numFmtId="0" fontId="8" fillId="0" borderId="3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 wrapText="1"/>
    </xf>
    <xf numFmtId="0" fontId="8" fillId="0" borderId="7" xfId="5" applyFont="1" applyBorder="1" applyAlignment="1">
      <alignment horizontal="center" vertical="center" textRotation="90" wrapText="1"/>
    </xf>
  </cellXfs>
  <cellStyles count="7">
    <cellStyle name="Обычный" xfId="0" builtinId="0"/>
    <cellStyle name="Обычный 2" xfId="1"/>
    <cellStyle name="Обычный 2 2" xfId="5"/>
    <cellStyle name="Обычный 2 3" xfId="6"/>
    <cellStyle name="Обычный 3" xfId="2"/>
    <cellStyle name="Обычный 5" xfId="3"/>
    <cellStyle name="Обычный 6" xfId="4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&#1097;&#1080;&#1077;%20&#1076;&#1072;&#1085;&#1085;&#1099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"/>
      <sheetName val="общие данные"/>
    </sheetNames>
    <sheetDataSet>
      <sheetData sheetId="0">
        <row r="2">
          <cell r="A2" t="str">
            <v>Муниципальное автономное дошкольное образовательное учреждение "Детский сад №396" г. Перми</v>
          </cell>
          <cell r="P2" t="str">
            <v>заведующий</v>
          </cell>
          <cell r="S2" t="str">
            <v>Жуланова В.В.</v>
          </cell>
        </row>
        <row r="3">
          <cell r="P3" t="str">
            <v>зам. зав. по АХЧ</v>
          </cell>
          <cell r="S3" t="str">
            <v>Дурбажева И.А.</v>
          </cell>
        </row>
        <row r="4">
          <cell r="A4" t="str">
            <v>614022, г. Пермь, ул. Подводников, 6</v>
          </cell>
          <cell r="P4" t="str">
            <v>председатель проф. организации</v>
          </cell>
          <cell r="S4" t="str">
            <v>Сивкова И.Н.</v>
          </cell>
        </row>
        <row r="5">
          <cell r="P5"/>
          <cell r="S5"/>
        </row>
        <row r="6">
          <cell r="P6"/>
          <cell r="S6"/>
        </row>
        <row r="7">
          <cell r="P7"/>
          <cell r="S7"/>
        </row>
        <row r="8">
          <cell r="P8"/>
          <cell r="S8"/>
        </row>
        <row r="9">
          <cell r="A9">
            <v>5905235985</v>
          </cell>
          <cell r="H9" t="str">
            <v>80.10.1, 80.10, 80.10.3</v>
          </cell>
          <cell r="N9" t="str">
            <v>1055902853093</v>
          </cell>
          <cell r="P9"/>
          <cell r="S9"/>
        </row>
        <row r="10">
          <cell r="P10"/>
          <cell r="S10"/>
        </row>
        <row r="64">
          <cell r="J64" t="str">
            <v>ведущий специалист</v>
          </cell>
          <cell r="M64" t="str">
            <v>Нечаева А.В.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5"/>
  <sheetViews>
    <sheetView workbookViewId="0">
      <selection activeCell="E15" sqref="E15"/>
    </sheetView>
  </sheetViews>
  <sheetFormatPr defaultRowHeight="12.75"/>
  <cols>
    <col min="1" max="1" width="4.85546875" customWidth="1"/>
    <col min="2" max="2" width="10.28515625" customWidth="1"/>
    <col min="3" max="3" width="9.7109375" customWidth="1"/>
    <col min="4" max="5" width="10.7109375" customWidth="1"/>
    <col min="6" max="6" width="2.28515625" customWidth="1"/>
    <col min="7" max="7" width="22.5703125" customWidth="1"/>
    <col min="8" max="8" width="2.42578125" customWidth="1"/>
    <col min="9" max="9" width="15.42578125" customWidth="1"/>
  </cols>
  <sheetData>
    <row r="1" spans="1:9" ht="15.75">
      <c r="A1" s="3"/>
      <c r="B1" s="3"/>
      <c r="C1" s="3"/>
      <c r="D1" s="3"/>
      <c r="E1" s="3"/>
      <c r="F1" s="178" t="s">
        <v>38</v>
      </c>
      <c r="G1" s="178"/>
      <c r="H1" s="178"/>
      <c r="I1" s="178"/>
    </row>
    <row r="2" spans="1:9" ht="15.75">
      <c r="A2" s="3"/>
      <c r="B2" s="3"/>
      <c r="C2" s="3"/>
      <c r="D2" s="3"/>
      <c r="E2" s="3"/>
      <c r="F2" s="178" t="s">
        <v>39</v>
      </c>
      <c r="G2" s="178"/>
      <c r="H2" s="178"/>
      <c r="I2" s="178"/>
    </row>
    <row r="3" spans="1:9" ht="15.75">
      <c r="A3" s="3"/>
      <c r="B3" s="3"/>
      <c r="C3" s="3"/>
      <c r="D3" s="3"/>
      <c r="E3" s="3"/>
      <c r="F3" s="178" t="s">
        <v>49</v>
      </c>
      <c r="G3" s="178"/>
      <c r="H3" s="178"/>
      <c r="I3" s="178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3"/>
      <c r="B5" s="3"/>
      <c r="C5" s="3"/>
      <c r="D5" s="3"/>
      <c r="E5" s="3"/>
      <c r="F5" s="3"/>
      <c r="G5" s="3"/>
      <c r="H5" s="3"/>
      <c r="I5" s="3" t="s">
        <v>40</v>
      </c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179" t="s">
        <v>41</v>
      </c>
      <c r="B7" s="179"/>
      <c r="C7" s="179"/>
      <c r="D7" s="179"/>
      <c r="E7" s="179"/>
      <c r="F7" s="179"/>
      <c r="G7" s="179"/>
      <c r="H7" s="179"/>
      <c r="I7" s="179"/>
    </row>
    <row r="8" spans="1:9" ht="32.25" customHeight="1">
      <c r="A8" s="180" t="s">
        <v>50</v>
      </c>
      <c r="B8" s="179"/>
      <c r="C8" s="179"/>
      <c r="D8" s="179"/>
      <c r="E8" s="179"/>
      <c r="F8" s="179"/>
      <c r="G8" s="179"/>
      <c r="H8" s="179"/>
      <c r="I8" s="179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9" ht="16.5" customHeight="1">
      <c r="A10" s="3"/>
      <c r="B10" s="3"/>
      <c r="C10" s="3"/>
      <c r="D10" s="3"/>
      <c r="E10" s="3"/>
      <c r="F10" s="177" t="s">
        <v>14</v>
      </c>
      <c r="G10" s="177"/>
      <c r="H10" s="177"/>
      <c r="I10" s="177"/>
    </row>
    <row r="11" spans="1:9" ht="48.75" customHeight="1">
      <c r="A11" s="3"/>
      <c r="B11" s="3"/>
      <c r="C11" s="3"/>
      <c r="D11" s="3"/>
      <c r="E11" s="3"/>
      <c r="F11" s="181" t="s">
        <v>51</v>
      </c>
      <c r="G11" s="178"/>
      <c r="H11" s="178"/>
      <c r="I11" s="178"/>
    </row>
    <row r="12" spans="1:9" ht="18.75" customHeight="1">
      <c r="A12" s="3"/>
      <c r="B12" s="3"/>
      <c r="C12" s="3"/>
      <c r="D12" s="3"/>
      <c r="E12" s="3"/>
      <c r="F12" s="117"/>
      <c r="G12" s="117"/>
      <c r="H12" s="183" t="str">
        <f>[1]Лист1!$S$2</f>
        <v>Жуланова В.В.</v>
      </c>
      <c r="I12" s="183"/>
    </row>
    <row r="13" spans="1:9" ht="18.75" customHeight="1">
      <c r="A13" s="8"/>
      <c r="B13" s="8"/>
      <c r="C13" s="8"/>
      <c r="D13" s="8"/>
      <c r="E13" s="8"/>
      <c r="F13" s="172" t="s">
        <v>52</v>
      </c>
      <c r="G13" s="172"/>
      <c r="H13" s="172"/>
      <c r="I13" s="172"/>
    </row>
    <row r="14" spans="1:9" ht="19.5" customHeight="1">
      <c r="A14" s="8"/>
      <c r="B14" s="8"/>
      <c r="C14" s="8"/>
      <c r="D14" s="8"/>
      <c r="E14" s="8"/>
      <c r="F14" s="182" t="s">
        <v>53</v>
      </c>
      <c r="G14" s="182"/>
      <c r="H14" s="182"/>
      <c r="I14" s="182"/>
    </row>
    <row r="15" spans="1:9" ht="19.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15.75">
      <c r="A16" s="177" t="s">
        <v>42</v>
      </c>
      <c r="B16" s="177"/>
      <c r="C16" s="177"/>
      <c r="D16" s="177"/>
      <c r="E16" s="177"/>
      <c r="F16" s="177"/>
      <c r="G16" s="177"/>
      <c r="H16" s="177"/>
      <c r="I16" s="177"/>
    </row>
    <row r="17" spans="1:9" ht="15.75">
      <c r="A17" s="177" t="s">
        <v>43</v>
      </c>
      <c r="B17" s="177"/>
      <c r="C17" s="177"/>
      <c r="D17" s="177"/>
      <c r="E17" s="177"/>
      <c r="F17" s="177"/>
      <c r="G17" s="177"/>
      <c r="H17" s="177"/>
      <c r="I17" s="177"/>
    </row>
    <row r="18" spans="1:9" ht="35.25" customHeight="1">
      <c r="A18" s="14" t="s">
        <v>54</v>
      </c>
      <c r="B18" s="176" t="str">
        <f>[1]Лист1!$A$2</f>
        <v>Муниципальное автономное дошкольное образовательное учреждение "Детский сад №396" г. Перми</v>
      </c>
      <c r="C18" s="176"/>
      <c r="D18" s="176"/>
      <c r="E18" s="176"/>
      <c r="F18" s="176"/>
      <c r="G18" s="176"/>
      <c r="H18" s="176"/>
      <c r="I18" s="176"/>
    </row>
    <row r="19" spans="1:9" ht="19.5" customHeight="1">
      <c r="A19" s="8"/>
      <c r="B19" s="172" t="s">
        <v>15</v>
      </c>
      <c r="C19" s="172"/>
      <c r="D19" s="172"/>
      <c r="E19" s="172"/>
      <c r="F19" s="172"/>
      <c r="G19" s="172"/>
      <c r="H19" s="172"/>
      <c r="I19" s="172"/>
    </row>
    <row r="20" spans="1:9" ht="19.5" customHeight="1">
      <c r="A20" s="8"/>
      <c r="B20" s="175" t="str">
        <f>[1]Лист1!$A$4</f>
        <v>614022, г. Пермь, ул. Подводников, 6</v>
      </c>
      <c r="C20" s="175"/>
      <c r="D20" s="175"/>
      <c r="E20" s="175"/>
      <c r="F20" s="175"/>
      <c r="G20" s="175"/>
      <c r="H20" s="175"/>
      <c r="I20" s="175"/>
    </row>
    <row r="21" spans="1:9" ht="18" customHeight="1">
      <c r="A21" s="8"/>
      <c r="B21" s="172" t="s">
        <v>44</v>
      </c>
      <c r="C21" s="172"/>
      <c r="D21" s="172"/>
      <c r="E21" s="172"/>
      <c r="F21" s="172"/>
      <c r="G21" s="172"/>
      <c r="H21" s="172"/>
      <c r="I21" s="172"/>
    </row>
    <row r="22" spans="1:9" ht="18" customHeight="1">
      <c r="A22" s="8"/>
      <c r="B22" s="173">
        <f>[1]Лист1!$A$9</f>
        <v>5905235985</v>
      </c>
      <c r="C22" s="174"/>
      <c r="D22" s="174"/>
      <c r="E22" s="174"/>
      <c r="F22" s="174"/>
      <c r="G22" s="174"/>
      <c r="H22" s="174"/>
      <c r="I22" s="174"/>
    </row>
    <row r="23" spans="1:9" ht="18" customHeight="1">
      <c r="A23" s="8"/>
      <c r="B23" s="172" t="s">
        <v>45</v>
      </c>
      <c r="C23" s="172"/>
      <c r="D23" s="172"/>
      <c r="E23" s="172"/>
      <c r="F23" s="172"/>
      <c r="G23" s="172"/>
      <c r="H23" s="172"/>
      <c r="I23" s="172"/>
    </row>
    <row r="24" spans="1:9" ht="18" customHeight="1">
      <c r="A24" s="8"/>
      <c r="B24" s="173" t="str">
        <f>[1]Лист1!$N$9</f>
        <v>1055902853093</v>
      </c>
      <c r="C24" s="174"/>
      <c r="D24" s="174"/>
      <c r="E24" s="174"/>
      <c r="F24" s="174"/>
      <c r="G24" s="174"/>
      <c r="H24" s="174"/>
      <c r="I24" s="174"/>
    </row>
    <row r="25" spans="1:9" ht="18" customHeight="1">
      <c r="A25" s="8"/>
      <c r="B25" s="172" t="s">
        <v>46</v>
      </c>
      <c r="C25" s="172"/>
      <c r="D25" s="172"/>
      <c r="E25" s="172"/>
      <c r="F25" s="172"/>
      <c r="G25" s="172"/>
      <c r="H25" s="172"/>
      <c r="I25" s="172"/>
    </row>
    <row r="26" spans="1:9" ht="18" customHeight="1">
      <c r="A26" s="8"/>
      <c r="B26" s="175" t="str">
        <f>[1]Лист1!$H$9</f>
        <v>80.10.1, 80.10, 80.10.3</v>
      </c>
      <c r="C26" s="175"/>
      <c r="D26" s="175"/>
      <c r="E26" s="175"/>
      <c r="F26" s="175"/>
      <c r="G26" s="175"/>
      <c r="H26" s="175"/>
      <c r="I26" s="175"/>
    </row>
    <row r="27" spans="1:9" ht="18" customHeight="1">
      <c r="A27" s="8"/>
      <c r="B27" s="172" t="s">
        <v>47</v>
      </c>
      <c r="C27" s="172"/>
      <c r="D27" s="172"/>
      <c r="E27" s="172"/>
      <c r="F27" s="172"/>
      <c r="G27" s="172"/>
      <c r="H27" s="172"/>
      <c r="I27" s="172"/>
    </row>
    <row r="28" spans="1:9">
      <c r="A28" s="8"/>
      <c r="B28" s="8"/>
      <c r="C28" s="8"/>
      <c r="D28" s="8"/>
      <c r="E28" s="8"/>
      <c r="F28" s="8"/>
      <c r="G28" s="8"/>
      <c r="H28" s="8"/>
      <c r="I28" s="8"/>
    </row>
    <row r="29" spans="1:9" ht="18.75">
      <c r="A29" s="6" t="s">
        <v>48</v>
      </c>
      <c r="B29" s="6"/>
      <c r="C29" s="6"/>
      <c r="D29" s="6"/>
      <c r="E29" s="6"/>
      <c r="F29" s="15"/>
      <c r="G29" s="8"/>
      <c r="H29" s="8"/>
      <c r="I29" s="8"/>
    </row>
    <row r="30" spans="1:9" ht="20.25" customHeight="1">
      <c r="A30" s="3" t="s">
        <v>55</v>
      </c>
      <c r="B30" s="3"/>
      <c r="C30" s="3"/>
      <c r="D30" s="3"/>
      <c r="E30" s="16"/>
      <c r="F30" s="5"/>
      <c r="G30" s="21" t="str">
        <f>[1]Лист1!$S$3</f>
        <v>Дурбажева И.А.</v>
      </c>
      <c r="H30" s="8"/>
      <c r="I30" s="2"/>
    </row>
    <row r="31" spans="1:9" ht="20.25" customHeight="1">
      <c r="A31" s="8"/>
      <c r="B31" s="8"/>
      <c r="C31" s="8"/>
      <c r="D31" s="8"/>
      <c r="E31" s="171" t="s">
        <v>56</v>
      </c>
      <c r="F31" s="171"/>
      <c r="G31" s="171"/>
      <c r="H31" s="171"/>
      <c r="I31" s="171"/>
    </row>
    <row r="32" spans="1:9" ht="20.25" customHeight="1">
      <c r="A32" s="8"/>
      <c r="B32" s="8"/>
      <c r="C32" s="8"/>
      <c r="D32" s="8"/>
      <c r="E32" s="16"/>
      <c r="F32" s="5"/>
      <c r="G32" s="21" t="str">
        <f>[1]Лист1!$S$4</f>
        <v>Сивкова И.Н.</v>
      </c>
      <c r="H32" s="8"/>
      <c r="I32" s="2"/>
    </row>
    <row r="33" spans="1:9" ht="20.25" customHeight="1">
      <c r="A33" s="8"/>
      <c r="B33" s="8"/>
      <c r="C33" s="8"/>
      <c r="D33" s="8"/>
      <c r="E33" s="171" t="s">
        <v>56</v>
      </c>
      <c r="F33" s="171"/>
      <c r="G33" s="171"/>
      <c r="H33" s="171"/>
      <c r="I33" s="171"/>
    </row>
    <row r="34" spans="1:9" ht="15.75" hidden="1">
      <c r="A34" s="8"/>
      <c r="B34" s="8"/>
      <c r="C34" s="8"/>
      <c r="D34" s="8"/>
      <c r="E34" s="16"/>
      <c r="F34" s="5"/>
      <c r="G34" s="21">
        <f>[1]Лист1!$S$5</f>
        <v>0</v>
      </c>
      <c r="H34" s="8"/>
      <c r="I34" s="2"/>
    </row>
    <row r="35" spans="1:9" hidden="1">
      <c r="A35" s="8"/>
      <c r="B35" s="8"/>
      <c r="C35" s="8"/>
      <c r="D35" s="8"/>
      <c r="E35" s="171" t="s">
        <v>56</v>
      </c>
      <c r="F35" s="171"/>
      <c r="G35" s="171"/>
      <c r="H35" s="171"/>
      <c r="I35" s="171"/>
    </row>
    <row r="36" spans="1:9" ht="15.75" hidden="1">
      <c r="E36" s="16"/>
      <c r="F36" s="5"/>
      <c r="G36" s="35">
        <f>[1]Лист1!$S$6</f>
        <v>0</v>
      </c>
      <c r="H36" s="8"/>
      <c r="I36" s="2"/>
    </row>
    <row r="37" spans="1:9" hidden="1">
      <c r="E37" s="171" t="s">
        <v>56</v>
      </c>
      <c r="F37" s="171"/>
      <c r="G37" s="171"/>
      <c r="H37" s="171"/>
      <c r="I37" s="171"/>
    </row>
    <row r="38" spans="1:9" ht="15.75" hidden="1">
      <c r="E38" s="16"/>
      <c r="F38" s="5"/>
      <c r="G38" s="35">
        <f>[1]Лист1!$S$7</f>
        <v>0</v>
      </c>
      <c r="H38" s="8"/>
      <c r="I38" s="2"/>
    </row>
    <row r="39" spans="1:9" hidden="1">
      <c r="E39" s="171" t="s">
        <v>56</v>
      </c>
      <c r="F39" s="171"/>
      <c r="G39" s="171"/>
      <c r="H39" s="171"/>
      <c r="I39" s="171"/>
    </row>
    <row r="40" spans="1:9" ht="15.75" hidden="1">
      <c r="E40" s="16"/>
      <c r="F40" s="5"/>
      <c r="G40" s="35">
        <f>[1]Лист1!$S$8</f>
        <v>0</v>
      </c>
      <c r="H40" s="8"/>
      <c r="I40" s="2"/>
    </row>
    <row r="41" spans="1:9" hidden="1">
      <c r="E41" s="171" t="s">
        <v>56</v>
      </c>
      <c r="F41" s="171"/>
      <c r="G41" s="171"/>
      <c r="H41" s="171"/>
      <c r="I41" s="171"/>
    </row>
    <row r="42" spans="1:9" ht="15.75" hidden="1">
      <c r="E42" s="16"/>
      <c r="F42" s="5"/>
      <c r="G42" s="35">
        <f>[1]Лист1!$S$9</f>
        <v>0</v>
      </c>
      <c r="H42" s="8"/>
      <c r="I42" s="2"/>
    </row>
    <row r="43" spans="1:9" hidden="1">
      <c r="E43" s="171" t="s">
        <v>56</v>
      </c>
      <c r="F43" s="171"/>
      <c r="G43" s="171"/>
      <c r="H43" s="171"/>
      <c r="I43" s="171"/>
    </row>
    <row r="44" spans="1:9" ht="15.75" hidden="1">
      <c r="E44" s="16"/>
      <c r="F44" s="5"/>
      <c r="G44" s="35">
        <f>[1]Лист1!$S$10</f>
        <v>0</v>
      </c>
      <c r="H44" s="8"/>
      <c r="I44" s="2"/>
    </row>
    <row r="45" spans="1:9" hidden="1">
      <c r="E45" s="171" t="s">
        <v>56</v>
      </c>
      <c r="F45" s="171"/>
      <c r="G45" s="171"/>
      <c r="H45" s="171"/>
      <c r="I45" s="171"/>
    </row>
  </sheetData>
  <mergeCells count="30">
    <mergeCell ref="E37:I37"/>
    <mergeCell ref="E39:I39"/>
    <mergeCell ref="E41:I41"/>
    <mergeCell ref="E43:I43"/>
    <mergeCell ref="E45:I45"/>
    <mergeCell ref="A17:I17"/>
    <mergeCell ref="F1:I1"/>
    <mergeCell ref="F2:I2"/>
    <mergeCell ref="F3:I3"/>
    <mergeCell ref="A7:I7"/>
    <mergeCell ref="A8:I8"/>
    <mergeCell ref="F10:I10"/>
    <mergeCell ref="F11:I11"/>
    <mergeCell ref="F13:I13"/>
    <mergeCell ref="F14:I14"/>
    <mergeCell ref="A16:I16"/>
    <mergeCell ref="H12:I12"/>
    <mergeCell ref="B18:I18"/>
    <mergeCell ref="B26:I26"/>
    <mergeCell ref="B25:I25"/>
    <mergeCell ref="B27:I27"/>
    <mergeCell ref="E31:I31"/>
    <mergeCell ref="E33:I33"/>
    <mergeCell ref="E35:I35"/>
    <mergeCell ref="B19:I19"/>
    <mergeCell ref="B21:I21"/>
    <mergeCell ref="B22:I22"/>
    <mergeCell ref="B20:I20"/>
    <mergeCell ref="B23:I23"/>
    <mergeCell ref="B24:I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U77"/>
  <sheetViews>
    <sheetView tabSelected="1" topLeftCell="B1" workbookViewId="0">
      <selection activeCell="B12" sqref="B12"/>
    </sheetView>
  </sheetViews>
  <sheetFormatPr defaultRowHeight="12.75"/>
  <cols>
    <col min="1" max="1" width="6" customWidth="1"/>
    <col min="2" max="2" width="23.42578125" customWidth="1"/>
    <col min="3" max="3" width="7.42578125" hidden="1" customWidth="1"/>
    <col min="4" max="4" width="5" customWidth="1"/>
    <col min="5" max="5" width="5" hidden="1" customWidth="1"/>
    <col min="6" max="7" width="5.42578125" customWidth="1"/>
    <col min="8" max="8" width="6.28515625" customWidth="1"/>
    <col min="9" max="9" width="5.42578125" style="28" customWidth="1"/>
    <col min="10" max="13" width="5.42578125" customWidth="1"/>
    <col min="14" max="14" width="8.42578125" customWidth="1"/>
    <col min="15" max="16" width="8.28515625" customWidth="1"/>
    <col min="17" max="18" width="5.28515625" customWidth="1"/>
    <col min="19" max="19" width="5.28515625" style="28" customWidth="1"/>
    <col min="20" max="21" width="5.28515625" style="34" customWidth="1"/>
  </cols>
  <sheetData>
    <row r="1" spans="1:21">
      <c r="A1" s="4"/>
      <c r="B1" s="4"/>
      <c r="C1" s="4"/>
      <c r="D1" s="4"/>
      <c r="E1" s="4"/>
      <c r="F1" s="4"/>
      <c r="G1" s="4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23"/>
      <c r="T1" s="30"/>
      <c r="U1" s="30"/>
    </row>
    <row r="2" spans="1:21" ht="18.75">
      <c r="A2" s="195" t="s">
        <v>19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21" ht="18.75">
      <c r="A3" s="195" t="s">
        <v>20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5" spans="1:21" ht="24.75" customHeight="1">
      <c r="A5" s="203" t="s">
        <v>13</v>
      </c>
      <c r="B5" s="196" t="s">
        <v>25</v>
      </c>
      <c r="C5" s="197" t="s">
        <v>10</v>
      </c>
      <c r="D5" s="197" t="s">
        <v>26</v>
      </c>
      <c r="E5" s="18"/>
      <c r="F5" s="196" t="s">
        <v>27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</row>
    <row r="6" spans="1:21" ht="12.75" hidden="1" customHeight="1">
      <c r="A6" s="203"/>
      <c r="B6" s="196"/>
      <c r="C6" s="197"/>
      <c r="D6" s="197"/>
      <c r="E6" s="22"/>
      <c r="F6" s="198" t="s">
        <v>0</v>
      </c>
      <c r="G6" s="199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31" t="s">
        <v>1</v>
      </c>
      <c r="U6" s="31" t="s">
        <v>2</v>
      </c>
    </row>
    <row r="7" spans="1:21" ht="12.75" customHeight="1">
      <c r="A7" s="203"/>
      <c r="B7" s="196"/>
      <c r="C7" s="197"/>
      <c r="D7" s="197"/>
      <c r="E7" s="19"/>
      <c r="F7" s="201" t="s">
        <v>29</v>
      </c>
      <c r="G7" s="201" t="s">
        <v>30</v>
      </c>
      <c r="H7" s="196" t="s">
        <v>28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</row>
    <row r="8" spans="1:21" ht="98.25" customHeight="1">
      <c r="A8" s="203"/>
      <c r="B8" s="196"/>
      <c r="C8" s="197"/>
      <c r="D8" s="197"/>
      <c r="E8" s="29" t="s">
        <v>58</v>
      </c>
      <c r="F8" s="202"/>
      <c r="G8" s="202"/>
      <c r="H8" s="9" t="s">
        <v>31</v>
      </c>
      <c r="I8" s="24" t="s">
        <v>3</v>
      </c>
      <c r="J8" s="9" t="s">
        <v>11</v>
      </c>
      <c r="K8" s="9" t="s">
        <v>12</v>
      </c>
      <c r="L8" s="9" t="s">
        <v>4</v>
      </c>
      <c r="M8" s="9" t="s">
        <v>5</v>
      </c>
      <c r="N8" s="9" t="s">
        <v>32</v>
      </c>
      <c r="O8" s="9" t="s">
        <v>33</v>
      </c>
      <c r="P8" s="9" t="s">
        <v>34</v>
      </c>
      <c r="Q8" s="9" t="s">
        <v>6</v>
      </c>
      <c r="R8" s="9" t="s">
        <v>7</v>
      </c>
      <c r="S8" s="24" t="s">
        <v>8</v>
      </c>
      <c r="T8" s="32" t="s">
        <v>35</v>
      </c>
      <c r="U8" s="32" t="s">
        <v>36</v>
      </c>
    </row>
    <row r="9" spans="1:21">
      <c r="A9" s="1">
        <v>1</v>
      </c>
      <c r="B9" s="1">
        <v>2</v>
      </c>
      <c r="C9" s="1"/>
      <c r="D9" s="1">
        <v>3</v>
      </c>
      <c r="E9" s="17"/>
      <c r="F9" s="1">
        <v>4</v>
      </c>
      <c r="G9" s="1">
        <v>5</v>
      </c>
      <c r="H9" s="1">
        <v>6</v>
      </c>
      <c r="I9" s="25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>
        <v>14</v>
      </c>
      <c r="Q9" s="1">
        <v>15</v>
      </c>
      <c r="R9" s="1">
        <v>16</v>
      </c>
      <c r="S9" s="25">
        <v>17</v>
      </c>
      <c r="T9" s="33">
        <v>18</v>
      </c>
      <c r="U9" s="33">
        <v>19</v>
      </c>
    </row>
    <row r="10" spans="1:21" ht="14.25" customHeight="1">
      <c r="A10" s="204" t="s">
        <v>160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</row>
    <row r="11" spans="1:21" ht="25.5">
      <c r="A11" s="20">
        <v>1</v>
      </c>
      <c r="B11" s="7" t="s">
        <v>205</v>
      </c>
      <c r="C11" s="20">
        <v>21959</v>
      </c>
      <c r="D11" s="20">
        <v>1</v>
      </c>
      <c r="E11" s="20">
        <v>1</v>
      </c>
      <c r="F11" s="10" t="s">
        <v>9</v>
      </c>
      <c r="G11" s="10" t="s">
        <v>9</v>
      </c>
      <c r="H11" s="10" t="s">
        <v>9</v>
      </c>
      <c r="I11" s="10" t="s">
        <v>9</v>
      </c>
      <c r="J11" s="10" t="s">
        <v>9</v>
      </c>
      <c r="K11" s="10" t="s">
        <v>9</v>
      </c>
      <c r="L11" s="10" t="s">
        <v>9</v>
      </c>
      <c r="M11" s="10" t="s">
        <v>9</v>
      </c>
      <c r="N11" s="10" t="s">
        <v>9</v>
      </c>
      <c r="O11" s="10" t="s">
        <v>9</v>
      </c>
      <c r="P11" s="10" t="s">
        <v>9</v>
      </c>
      <c r="Q11" s="10" t="s">
        <v>9</v>
      </c>
      <c r="R11" s="10" t="s">
        <v>166</v>
      </c>
      <c r="S11" s="10" t="s">
        <v>166</v>
      </c>
      <c r="T11" s="10" t="s">
        <v>37</v>
      </c>
      <c r="U11" s="11" t="s">
        <v>9</v>
      </c>
    </row>
    <row r="12" spans="1:21" ht="25.5">
      <c r="A12" s="20">
        <v>2</v>
      </c>
      <c r="B12" s="7" t="s">
        <v>206</v>
      </c>
      <c r="C12" s="20" t="s">
        <v>165</v>
      </c>
      <c r="D12" s="20">
        <v>1</v>
      </c>
      <c r="E12" s="20">
        <v>1</v>
      </c>
      <c r="F12" s="10" t="s">
        <v>9</v>
      </c>
      <c r="G12" s="10" t="s">
        <v>9</v>
      </c>
      <c r="H12" s="10" t="s">
        <v>9</v>
      </c>
      <c r="I12" s="10" t="s">
        <v>9</v>
      </c>
      <c r="J12" s="10" t="s">
        <v>9</v>
      </c>
      <c r="K12" s="10" t="s">
        <v>9</v>
      </c>
      <c r="L12" s="10" t="s">
        <v>9</v>
      </c>
      <c r="M12" s="10" t="s">
        <v>9</v>
      </c>
      <c r="N12" s="10" t="s">
        <v>9</v>
      </c>
      <c r="O12" s="10" t="s">
        <v>9</v>
      </c>
      <c r="P12" s="10" t="s">
        <v>9</v>
      </c>
      <c r="Q12" s="10" t="s">
        <v>9</v>
      </c>
      <c r="R12" s="10" t="s">
        <v>168</v>
      </c>
      <c r="S12" s="10" t="s">
        <v>168</v>
      </c>
      <c r="T12" s="10" t="s">
        <v>37</v>
      </c>
      <c r="U12" s="11" t="s">
        <v>9</v>
      </c>
    </row>
    <row r="13" spans="1:21" ht="25.5">
      <c r="A13" s="20">
        <v>3</v>
      </c>
      <c r="B13" s="7" t="s">
        <v>207</v>
      </c>
      <c r="C13" s="20" t="s">
        <v>165</v>
      </c>
      <c r="D13" s="20">
        <v>1</v>
      </c>
      <c r="E13" s="20">
        <v>1</v>
      </c>
      <c r="F13" s="10" t="s">
        <v>9</v>
      </c>
      <c r="G13" s="10" t="s">
        <v>9</v>
      </c>
      <c r="H13" s="10" t="s">
        <v>9</v>
      </c>
      <c r="I13" s="10" t="s">
        <v>9</v>
      </c>
      <c r="J13" s="10" t="s">
        <v>9</v>
      </c>
      <c r="K13" s="10" t="s">
        <v>9</v>
      </c>
      <c r="L13" s="10" t="s">
        <v>9</v>
      </c>
      <c r="M13" s="10" t="s">
        <v>9</v>
      </c>
      <c r="N13" s="10" t="s">
        <v>9</v>
      </c>
      <c r="O13" s="10" t="s">
        <v>9</v>
      </c>
      <c r="P13" s="10" t="s">
        <v>9</v>
      </c>
      <c r="Q13" s="10" t="s">
        <v>9</v>
      </c>
      <c r="R13" s="10" t="s">
        <v>166</v>
      </c>
      <c r="S13" s="10" t="s">
        <v>166</v>
      </c>
      <c r="T13" s="10" t="s">
        <v>37</v>
      </c>
      <c r="U13" s="11" t="s">
        <v>9</v>
      </c>
    </row>
    <row r="14" spans="1:21" ht="25.5">
      <c r="A14" s="20">
        <v>4</v>
      </c>
      <c r="B14" s="7" t="s">
        <v>208</v>
      </c>
      <c r="C14" s="20">
        <v>20656</v>
      </c>
      <c r="D14" s="20">
        <v>1</v>
      </c>
      <c r="E14" s="20">
        <v>1</v>
      </c>
      <c r="F14" s="10" t="s">
        <v>9</v>
      </c>
      <c r="G14" s="10" t="s">
        <v>9</v>
      </c>
      <c r="H14" s="10" t="s">
        <v>9</v>
      </c>
      <c r="I14" s="10" t="s">
        <v>9</v>
      </c>
      <c r="J14" s="10" t="s">
        <v>9</v>
      </c>
      <c r="K14" s="10" t="s">
        <v>9</v>
      </c>
      <c r="L14" s="10" t="s">
        <v>9</v>
      </c>
      <c r="M14" s="10" t="s">
        <v>9</v>
      </c>
      <c r="N14" s="10" t="s">
        <v>9</v>
      </c>
      <c r="O14" s="10" t="s">
        <v>9</v>
      </c>
      <c r="P14" s="10" t="s">
        <v>9</v>
      </c>
      <c r="Q14" s="10" t="s">
        <v>9</v>
      </c>
      <c r="R14" s="10" t="s">
        <v>168</v>
      </c>
      <c r="S14" s="10" t="s">
        <v>168</v>
      </c>
      <c r="T14" s="10" t="s">
        <v>37</v>
      </c>
      <c r="U14" s="11" t="s">
        <v>9</v>
      </c>
    </row>
    <row r="15" spans="1:21" ht="14.25">
      <c r="A15" s="205" t="s">
        <v>161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7"/>
    </row>
    <row r="16" spans="1:21">
      <c r="A16" s="20">
        <v>5</v>
      </c>
      <c r="B16" s="7" t="s">
        <v>209</v>
      </c>
      <c r="C16" s="20">
        <v>20436</v>
      </c>
      <c r="D16" s="20">
        <v>2</v>
      </c>
      <c r="E16" s="20">
        <v>2</v>
      </c>
      <c r="F16" s="10" t="s">
        <v>9</v>
      </c>
      <c r="G16" s="10" t="s">
        <v>9</v>
      </c>
      <c r="H16" s="10" t="s">
        <v>9</v>
      </c>
      <c r="I16" s="10" t="s">
        <v>9</v>
      </c>
      <c r="J16" s="10" t="s">
        <v>9</v>
      </c>
      <c r="K16" s="10" t="s">
        <v>9</v>
      </c>
      <c r="L16" s="10" t="s">
        <v>9</v>
      </c>
      <c r="M16" s="10" t="s">
        <v>9</v>
      </c>
      <c r="N16" s="10" t="s">
        <v>9</v>
      </c>
      <c r="O16" s="10" t="s">
        <v>9</v>
      </c>
      <c r="P16" s="10" t="s">
        <v>9</v>
      </c>
      <c r="Q16" s="10" t="s">
        <v>9</v>
      </c>
      <c r="R16" s="10" t="s">
        <v>169</v>
      </c>
      <c r="S16" s="10" t="s">
        <v>169</v>
      </c>
      <c r="T16" s="11">
        <v>8</v>
      </c>
      <c r="U16" s="11">
        <v>8</v>
      </c>
    </row>
    <row r="17" spans="1:21">
      <c r="A17" s="20">
        <v>6</v>
      </c>
      <c r="B17" s="7" t="s">
        <v>209</v>
      </c>
      <c r="C17" s="20">
        <v>20436</v>
      </c>
      <c r="D17" s="20">
        <v>2</v>
      </c>
      <c r="E17" s="20">
        <v>2</v>
      </c>
      <c r="F17" s="10" t="s">
        <v>9</v>
      </c>
      <c r="G17" s="10" t="s">
        <v>9</v>
      </c>
      <c r="H17" s="10" t="s">
        <v>9</v>
      </c>
      <c r="I17" s="10" t="s">
        <v>9</v>
      </c>
      <c r="J17" s="10" t="s">
        <v>9</v>
      </c>
      <c r="K17" s="10" t="s">
        <v>9</v>
      </c>
      <c r="L17" s="10" t="s">
        <v>9</v>
      </c>
      <c r="M17" s="10" t="s">
        <v>9</v>
      </c>
      <c r="N17" s="10" t="s">
        <v>9</v>
      </c>
      <c r="O17" s="10" t="s">
        <v>9</v>
      </c>
      <c r="P17" s="10" t="s">
        <v>9</v>
      </c>
      <c r="Q17" s="10" t="s">
        <v>9</v>
      </c>
      <c r="R17" s="10" t="s">
        <v>169</v>
      </c>
      <c r="S17" s="10" t="s">
        <v>169</v>
      </c>
      <c r="T17" s="11">
        <v>8</v>
      </c>
      <c r="U17" s="11">
        <v>8</v>
      </c>
    </row>
    <row r="18" spans="1:21">
      <c r="A18" s="20">
        <v>7</v>
      </c>
      <c r="B18" s="7" t="s">
        <v>209</v>
      </c>
      <c r="C18" s="20">
        <v>20436</v>
      </c>
      <c r="D18" s="20">
        <v>2</v>
      </c>
      <c r="E18" s="20">
        <v>2</v>
      </c>
      <c r="F18" s="10" t="s">
        <v>9</v>
      </c>
      <c r="G18" s="10" t="s">
        <v>9</v>
      </c>
      <c r="H18" s="10" t="s">
        <v>9</v>
      </c>
      <c r="I18" s="10" t="s">
        <v>9</v>
      </c>
      <c r="J18" s="10" t="s">
        <v>9</v>
      </c>
      <c r="K18" s="10" t="s">
        <v>9</v>
      </c>
      <c r="L18" s="10" t="s">
        <v>9</v>
      </c>
      <c r="M18" s="10" t="s">
        <v>9</v>
      </c>
      <c r="N18" s="10" t="s">
        <v>9</v>
      </c>
      <c r="O18" s="10" t="s">
        <v>9</v>
      </c>
      <c r="P18" s="10" t="s">
        <v>9</v>
      </c>
      <c r="Q18" s="10" t="s">
        <v>9</v>
      </c>
      <c r="R18" s="10" t="s">
        <v>169</v>
      </c>
      <c r="S18" s="10" t="s">
        <v>169</v>
      </c>
      <c r="T18" s="11">
        <v>8</v>
      </c>
      <c r="U18" s="11">
        <v>8</v>
      </c>
    </row>
    <row r="19" spans="1:21">
      <c r="A19" s="20">
        <v>8</v>
      </c>
      <c r="B19" s="7" t="s">
        <v>209</v>
      </c>
      <c r="C19" s="20">
        <v>20436</v>
      </c>
      <c r="D19" s="20">
        <v>2</v>
      </c>
      <c r="E19" s="20">
        <v>2</v>
      </c>
      <c r="F19" s="10" t="s">
        <v>9</v>
      </c>
      <c r="G19" s="10" t="s">
        <v>9</v>
      </c>
      <c r="H19" s="10" t="s">
        <v>9</v>
      </c>
      <c r="I19" s="10" t="s">
        <v>9</v>
      </c>
      <c r="J19" s="10" t="s">
        <v>9</v>
      </c>
      <c r="K19" s="10" t="s">
        <v>9</v>
      </c>
      <c r="L19" s="10" t="s">
        <v>9</v>
      </c>
      <c r="M19" s="10" t="s">
        <v>9</v>
      </c>
      <c r="N19" s="10" t="s">
        <v>9</v>
      </c>
      <c r="O19" s="10" t="s">
        <v>9</v>
      </c>
      <c r="P19" s="10" t="s">
        <v>9</v>
      </c>
      <c r="Q19" s="10" t="s">
        <v>9</v>
      </c>
      <c r="R19" s="10" t="s">
        <v>169</v>
      </c>
      <c r="S19" s="10" t="s">
        <v>169</v>
      </c>
      <c r="T19" s="11">
        <v>8</v>
      </c>
      <c r="U19" s="11">
        <v>8</v>
      </c>
    </row>
    <row r="20" spans="1:21">
      <c r="A20" s="20">
        <v>9</v>
      </c>
      <c r="B20" s="7" t="s">
        <v>209</v>
      </c>
      <c r="C20" s="20">
        <v>20436</v>
      </c>
      <c r="D20" s="20">
        <v>2</v>
      </c>
      <c r="E20" s="20">
        <v>2</v>
      </c>
      <c r="F20" s="10" t="s">
        <v>9</v>
      </c>
      <c r="G20" s="10" t="s">
        <v>9</v>
      </c>
      <c r="H20" s="10" t="s">
        <v>9</v>
      </c>
      <c r="I20" s="10" t="s">
        <v>9</v>
      </c>
      <c r="J20" s="10" t="s">
        <v>9</v>
      </c>
      <c r="K20" s="10" t="s">
        <v>9</v>
      </c>
      <c r="L20" s="10" t="s">
        <v>9</v>
      </c>
      <c r="M20" s="10" t="s">
        <v>9</v>
      </c>
      <c r="N20" s="10" t="s">
        <v>9</v>
      </c>
      <c r="O20" s="10" t="s">
        <v>9</v>
      </c>
      <c r="P20" s="10" t="s">
        <v>9</v>
      </c>
      <c r="Q20" s="10" t="s">
        <v>9</v>
      </c>
      <c r="R20" s="10" t="s">
        <v>169</v>
      </c>
      <c r="S20" s="10" t="s">
        <v>169</v>
      </c>
      <c r="T20" s="11">
        <v>8</v>
      </c>
      <c r="U20" s="11">
        <v>8</v>
      </c>
    </row>
    <row r="21" spans="1:21">
      <c r="A21" s="20">
        <v>10</v>
      </c>
      <c r="B21" s="7" t="s">
        <v>209</v>
      </c>
      <c r="C21" s="20">
        <v>20436</v>
      </c>
      <c r="D21" s="20">
        <v>2</v>
      </c>
      <c r="E21" s="20">
        <v>2</v>
      </c>
      <c r="F21" s="10" t="s">
        <v>9</v>
      </c>
      <c r="G21" s="10" t="s">
        <v>9</v>
      </c>
      <c r="H21" s="10" t="s">
        <v>9</v>
      </c>
      <c r="I21" s="10" t="s">
        <v>9</v>
      </c>
      <c r="J21" s="10" t="s">
        <v>9</v>
      </c>
      <c r="K21" s="10" t="s">
        <v>9</v>
      </c>
      <c r="L21" s="10" t="s">
        <v>9</v>
      </c>
      <c r="M21" s="10" t="s">
        <v>9</v>
      </c>
      <c r="N21" s="10" t="s">
        <v>9</v>
      </c>
      <c r="O21" s="10" t="s">
        <v>9</v>
      </c>
      <c r="P21" s="10" t="s">
        <v>9</v>
      </c>
      <c r="Q21" s="10" t="s">
        <v>9</v>
      </c>
      <c r="R21" s="10" t="s">
        <v>169</v>
      </c>
      <c r="S21" s="10" t="s">
        <v>169</v>
      </c>
      <c r="T21" s="11">
        <v>8</v>
      </c>
      <c r="U21" s="11">
        <v>8</v>
      </c>
    </row>
    <row r="22" spans="1:21">
      <c r="A22" s="20">
        <f>A21+1</f>
        <v>11</v>
      </c>
      <c r="B22" s="7" t="s">
        <v>209</v>
      </c>
      <c r="C22" s="20">
        <v>20436</v>
      </c>
      <c r="D22" s="20">
        <v>2</v>
      </c>
      <c r="E22" s="20">
        <v>2</v>
      </c>
      <c r="F22" s="10" t="s">
        <v>9</v>
      </c>
      <c r="G22" s="10" t="s">
        <v>9</v>
      </c>
      <c r="H22" s="10" t="s">
        <v>9</v>
      </c>
      <c r="I22" s="10" t="s">
        <v>9</v>
      </c>
      <c r="J22" s="10" t="s">
        <v>9</v>
      </c>
      <c r="K22" s="10" t="s">
        <v>9</v>
      </c>
      <c r="L22" s="10" t="s">
        <v>9</v>
      </c>
      <c r="M22" s="10" t="s">
        <v>9</v>
      </c>
      <c r="N22" s="10" t="s">
        <v>9</v>
      </c>
      <c r="O22" s="10" t="s">
        <v>9</v>
      </c>
      <c r="P22" s="10" t="s">
        <v>9</v>
      </c>
      <c r="Q22" s="10" t="s">
        <v>9</v>
      </c>
      <c r="R22" s="10" t="s">
        <v>169</v>
      </c>
      <c r="S22" s="10" t="s">
        <v>169</v>
      </c>
      <c r="T22" s="11">
        <v>8</v>
      </c>
      <c r="U22" s="11">
        <v>8</v>
      </c>
    </row>
    <row r="23" spans="1:21">
      <c r="A23" s="20">
        <f t="shared" ref="A23:A37" si="0">A22+1</f>
        <v>12</v>
      </c>
      <c r="B23" s="7" t="s">
        <v>209</v>
      </c>
      <c r="C23" s="20">
        <v>20436</v>
      </c>
      <c r="D23" s="20">
        <v>2</v>
      </c>
      <c r="E23" s="20">
        <v>2</v>
      </c>
      <c r="F23" s="10" t="s">
        <v>9</v>
      </c>
      <c r="G23" s="10" t="s">
        <v>9</v>
      </c>
      <c r="H23" s="10" t="s">
        <v>9</v>
      </c>
      <c r="I23" s="10" t="s">
        <v>9</v>
      </c>
      <c r="J23" s="10" t="s">
        <v>9</v>
      </c>
      <c r="K23" s="10" t="s">
        <v>9</v>
      </c>
      <c r="L23" s="10" t="s">
        <v>9</v>
      </c>
      <c r="M23" s="10" t="s">
        <v>9</v>
      </c>
      <c r="N23" s="10" t="s">
        <v>9</v>
      </c>
      <c r="O23" s="10" t="s">
        <v>9</v>
      </c>
      <c r="P23" s="10" t="s">
        <v>9</v>
      </c>
      <c r="Q23" s="10" t="s">
        <v>9</v>
      </c>
      <c r="R23" s="10" t="s">
        <v>169</v>
      </c>
      <c r="S23" s="10" t="s">
        <v>169</v>
      </c>
      <c r="T23" s="11">
        <v>8</v>
      </c>
      <c r="U23" s="11">
        <v>8</v>
      </c>
    </row>
    <row r="24" spans="1:21">
      <c r="A24" s="20">
        <f t="shared" si="0"/>
        <v>13</v>
      </c>
      <c r="B24" s="7" t="s">
        <v>209</v>
      </c>
      <c r="C24" s="20">
        <v>20436</v>
      </c>
      <c r="D24" s="20">
        <v>2</v>
      </c>
      <c r="E24" s="20">
        <v>2</v>
      </c>
      <c r="F24" s="10" t="s">
        <v>9</v>
      </c>
      <c r="G24" s="10" t="s">
        <v>9</v>
      </c>
      <c r="H24" s="10" t="s">
        <v>9</v>
      </c>
      <c r="I24" s="10" t="s">
        <v>9</v>
      </c>
      <c r="J24" s="10" t="s">
        <v>9</v>
      </c>
      <c r="K24" s="10" t="s">
        <v>9</v>
      </c>
      <c r="L24" s="10" t="s">
        <v>9</v>
      </c>
      <c r="M24" s="10" t="s">
        <v>9</v>
      </c>
      <c r="N24" s="10" t="s">
        <v>9</v>
      </c>
      <c r="O24" s="10" t="s">
        <v>9</v>
      </c>
      <c r="P24" s="10" t="s">
        <v>9</v>
      </c>
      <c r="Q24" s="10" t="s">
        <v>9</v>
      </c>
      <c r="R24" s="10" t="s">
        <v>169</v>
      </c>
      <c r="S24" s="10" t="s">
        <v>169</v>
      </c>
      <c r="T24" s="11">
        <v>8</v>
      </c>
      <c r="U24" s="11">
        <v>8</v>
      </c>
    </row>
    <row r="25" spans="1:21">
      <c r="A25" s="20">
        <f t="shared" si="0"/>
        <v>14</v>
      </c>
      <c r="B25" s="7" t="s">
        <v>209</v>
      </c>
      <c r="C25" s="20">
        <v>20436</v>
      </c>
      <c r="D25" s="20">
        <v>2</v>
      </c>
      <c r="E25" s="20">
        <v>2</v>
      </c>
      <c r="F25" s="10" t="s">
        <v>9</v>
      </c>
      <c r="G25" s="10" t="s">
        <v>9</v>
      </c>
      <c r="H25" s="10" t="s">
        <v>9</v>
      </c>
      <c r="I25" s="10" t="s">
        <v>9</v>
      </c>
      <c r="J25" s="10" t="s">
        <v>9</v>
      </c>
      <c r="K25" s="10" t="s">
        <v>9</v>
      </c>
      <c r="L25" s="10" t="s">
        <v>9</v>
      </c>
      <c r="M25" s="10" t="s">
        <v>9</v>
      </c>
      <c r="N25" s="10" t="s">
        <v>9</v>
      </c>
      <c r="O25" s="10" t="s">
        <v>9</v>
      </c>
      <c r="P25" s="10" t="s">
        <v>9</v>
      </c>
      <c r="Q25" s="10" t="s">
        <v>9</v>
      </c>
      <c r="R25" s="10" t="s">
        <v>169</v>
      </c>
      <c r="S25" s="10" t="s">
        <v>169</v>
      </c>
      <c r="T25" s="11">
        <v>8</v>
      </c>
      <c r="U25" s="11">
        <v>8</v>
      </c>
    </row>
    <row r="26" spans="1:21">
      <c r="A26" s="20">
        <f t="shared" si="0"/>
        <v>15</v>
      </c>
      <c r="B26" s="7" t="s">
        <v>209</v>
      </c>
      <c r="C26" s="20">
        <v>20436</v>
      </c>
      <c r="D26" s="20">
        <v>2</v>
      </c>
      <c r="E26" s="20">
        <v>2</v>
      </c>
      <c r="F26" s="10" t="s">
        <v>9</v>
      </c>
      <c r="G26" s="10" t="s">
        <v>9</v>
      </c>
      <c r="H26" s="10" t="s">
        <v>9</v>
      </c>
      <c r="I26" s="10" t="s">
        <v>9</v>
      </c>
      <c r="J26" s="10" t="s">
        <v>9</v>
      </c>
      <c r="K26" s="10" t="s">
        <v>9</v>
      </c>
      <c r="L26" s="10" t="s">
        <v>9</v>
      </c>
      <c r="M26" s="10" t="s">
        <v>9</v>
      </c>
      <c r="N26" s="10" t="s">
        <v>9</v>
      </c>
      <c r="O26" s="10" t="s">
        <v>9</v>
      </c>
      <c r="P26" s="10" t="s">
        <v>9</v>
      </c>
      <c r="Q26" s="10" t="s">
        <v>9</v>
      </c>
      <c r="R26" s="10" t="s">
        <v>169</v>
      </c>
      <c r="S26" s="10" t="s">
        <v>169</v>
      </c>
      <c r="T26" s="11">
        <v>8</v>
      </c>
      <c r="U26" s="11">
        <v>8</v>
      </c>
    </row>
    <row r="27" spans="1:21" ht="25.5">
      <c r="A27" s="20">
        <f t="shared" si="0"/>
        <v>16</v>
      </c>
      <c r="B27" s="119" t="s">
        <v>210</v>
      </c>
      <c r="C27" s="20">
        <v>24236</v>
      </c>
      <c r="D27" s="20">
        <v>1</v>
      </c>
      <c r="E27" s="20">
        <v>1</v>
      </c>
      <c r="F27" s="10" t="s">
        <v>9</v>
      </c>
      <c r="G27" s="118" t="s">
        <v>9</v>
      </c>
      <c r="H27" s="118" t="s">
        <v>9</v>
      </c>
      <c r="I27" s="118" t="s">
        <v>9</v>
      </c>
      <c r="J27" s="118" t="s">
        <v>9</v>
      </c>
      <c r="K27" s="118" t="s">
        <v>9</v>
      </c>
      <c r="L27" s="118" t="s">
        <v>9</v>
      </c>
      <c r="M27" s="118" t="s">
        <v>9</v>
      </c>
      <c r="N27" s="118" t="s">
        <v>9</v>
      </c>
      <c r="O27" s="118" t="s">
        <v>9</v>
      </c>
      <c r="P27" s="118" t="s">
        <v>9</v>
      </c>
      <c r="Q27" s="118" t="s">
        <v>9</v>
      </c>
      <c r="R27" s="10" t="s">
        <v>166</v>
      </c>
      <c r="S27" s="10" t="s">
        <v>166</v>
      </c>
      <c r="T27" s="11">
        <v>8</v>
      </c>
      <c r="U27" s="11" t="s">
        <v>9</v>
      </c>
    </row>
    <row r="28" spans="1:21" ht="25.5">
      <c r="A28" s="20">
        <f t="shared" si="0"/>
        <v>17</v>
      </c>
      <c r="B28" s="119" t="s">
        <v>210</v>
      </c>
      <c r="C28" s="20">
        <v>24236</v>
      </c>
      <c r="D28" s="20">
        <v>1</v>
      </c>
      <c r="E28" s="20">
        <v>1</v>
      </c>
      <c r="F28" s="10" t="s">
        <v>9</v>
      </c>
      <c r="G28" s="118" t="s">
        <v>9</v>
      </c>
      <c r="H28" s="118" t="s">
        <v>9</v>
      </c>
      <c r="I28" s="118" t="s">
        <v>9</v>
      </c>
      <c r="J28" s="118" t="s">
        <v>9</v>
      </c>
      <c r="K28" s="118" t="s">
        <v>9</v>
      </c>
      <c r="L28" s="118" t="s">
        <v>9</v>
      </c>
      <c r="M28" s="118" t="s">
        <v>9</v>
      </c>
      <c r="N28" s="118" t="s">
        <v>9</v>
      </c>
      <c r="O28" s="118" t="s">
        <v>9</v>
      </c>
      <c r="P28" s="118" t="s">
        <v>9</v>
      </c>
      <c r="Q28" s="118" t="s">
        <v>9</v>
      </c>
      <c r="R28" s="10" t="s">
        <v>166</v>
      </c>
      <c r="S28" s="10" t="s">
        <v>166</v>
      </c>
      <c r="T28" s="11">
        <v>8</v>
      </c>
      <c r="U28" s="11" t="s">
        <v>9</v>
      </c>
    </row>
    <row r="29" spans="1:21" ht="25.5">
      <c r="A29" s="20">
        <f t="shared" si="0"/>
        <v>18</v>
      </c>
      <c r="B29" s="119" t="s">
        <v>210</v>
      </c>
      <c r="C29" s="20">
        <v>24236</v>
      </c>
      <c r="D29" s="20">
        <v>1</v>
      </c>
      <c r="E29" s="20">
        <v>1</v>
      </c>
      <c r="F29" s="10" t="s">
        <v>9</v>
      </c>
      <c r="G29" s="118" t="s">
        <v>9</v>
      </c>
      <c r="H29" s="118" t="s">
        <v>9</v>
      </c>
      <c r="I29" s="118" t="s">
        <v>9</v>
      </c>
      <c r="J29" s="118" t="s">
        <v>9</v>
      </c>
      <c r="K29" s="118" t="s">
        <v>9</v>
      </c>
      <c r="L29" s="118" t="s">
        <v>9</v>
      </c>
      <c r="M29" s="118" t="s">
        <v>9</v>
      </c>
      <c r="N29" s="118" t="s">
        <v>9</v>
      </c>
      <c r="O29" s="118" t="s">
        <v>9</v>
      </c>
      <c r="P29" s="118" t="s">
        <v>9</v>
      </c>
      <c r="Q29" s="118" t="s">
        <v>9</v>
      </c>
      <c r="R29" s="10" t="s">
        <v>166</v>
      </c>
      <c r="S29" s="10" t="s">
        <v>166</v>
      </c>
      <c r="T29" s="11">
        <v>8</v>
      </c>
      <c r="U29" s="11" t="s">
        <v>9</v>
      </c>
    </row>
    <row r="30" spans="1:21" ht="25.5">
      <c r="A30" s="20">
        <f t="shared" si="0"/>
        <v>19</v>
      </c>
      <c r="B30" s="119" t="s">
        <v>210</v>
      </c>
      <c r="C30" s="20">
        <v>24236</v>
      </c>
      <c r="D30" s="20">
        <v>1</v>
      </c>
      <c r="E30" s="20">
        <v>1</v>
      </c>
      <c r="F30" s="10" t="s">
        <v>9</v>
      </c>
      <c r="G30" s="123" t="s">
        <v>9</v>
      </c>
      <c r="H30" s="123" t="s">
        <v>9</v>
      </c>
      <c r="I30" s="123" t="s">
        <v>9</v>
      </c>
      <c r="J30" s="123" t="s">
        <v>9</v>
      </c>
      <c r="K30" s="123" t="s">
        <v>9</v>
      </c>
      <c r="L30" s="123" t="s">
        <v>9</v>
      </c>
      <c r="M30" s="123" t="s">
        <v>9</v>
      </c>
      <c r="N30" s="123" t="s">
        <v>9</v>
      </c>
      <c r="O30" s="123" t="s">
        <v>9</v>
      </c>
      <c r="P30" s="123" t="s">
        <v>9</v>
      </c>
      <c r="Q30" s="123" t="s">
        <v>9</v>
      </c>
      <c r="R30" s="10" t="s">
        <v>166</v>
      </c>
      <c r="S30" s="10" t="s">
        <v>166</v>
      </c>
      <c r="T30" s="11">
        <v>8</v>
      </c>
      <c r="U30" s="11" t="s">
        <v>9</v>
      </c>
    </row>
    <row r="31" spans="1:21" s="124" customFormat="1" ht="25.5">
      <c r="A31" s="20">
        <f t="shared" si="0"/>
        <v>20</v>
      </c>
      <c r="B31" s="119" t="s">
        <v>210</v>
      </c>
      <c r="C31" s="20">
        <v>24236</v>
      </c>
      <c r="D31" s="20">
        <v>1</v>
      </c>
      <c r="E31" s="20">
        <v>1</v>
      </c>
      <c r="F31" s="10" t="s">
        <v>9</v>
      </c>
      <c r="G31" s="123" t="s">
        <v>9</v>
      </c>
      <c r="H31" s="123" t="s">
        <v>9</v>
      </c>
      <c r="I31" s="123" t="s">
        <v>9</v>
      </c>
      <c r="J31" s="123" t="s">
        <v>9</v>
      </c>
      <c r="K31" s="123" t="s">
        <v>9</v>
      </c>
      <c r="L31" s="123" t="s">
        <v>9</v>
      </c>
      <c r="M31" s="123" t="s">
        <v>9</v>
      </c>
      <c r="N31" s="123" t="s">
        <v>9</v>
      </c>
      <c r="O31" s="123" t="s">
        <v>9</v>
      </c>
      <c r="P31" s="123" t="s">
        <v>9</v>
      </c>
      <c r="Q31" s="123" t="s">
        <v>9</v>
      </c>
      <c r="R31" s="10" t="s">
        <v>166</v>
      </c>
      <c r="S31" s="10" t="s">
        <v>166</v>
      </c>
      <c r="T31" s="11">
        <v>8</v>
      </c>
      <c r="U31" s="11" t="s">
        <v>9</v>
      </c>
    </row>
    <row r="32" spans="1:21" s="124" customFormat="1" ht="25.5">
      <c r="A32" s="20">
        <f t="shared" si="0"/>
        <v>21</v>
      </c>
      <c r="B32" s="119" t="s">
        <v>210</v>
      </c>
      <c r="C32" s="20">
        <v>24236</v>
      </c>
      <c r="D32" s="20">
        <v>1</v>
      </c>
      <c r="E32" s="20">
        <v>1</v>
      </c>
      <c r="F32" s="10" t="s">
        <v>9</v>
      </c>
      <c r="G32" s="123" t="s">
        <v>9</v>
      </c>
      <c r="H32" s="123" t="s">
        <v>9</v>
      </c>
      <c r="I32" s="123" t="s">
        <v>9</v>
      </c>
      <c r="J32" s="123" t="s">
        <v>9</v>
      </c>
      <c r="K32" s="123" t="s">
        <v>9</v>
      </c>
      <c r="L32" s="123" t="s">
        <v>9</v>
      </c>
      <c r="M32" s="123" t="s">
        <v>9</v>
      </c>
      <c r="N32" s="123" t="s">
        <v>9</v>
      </c>
      <c r="O32" s="123" t="s">
        <v>9</v>
      </c>
      <c r="P32" s="123" t="s">
        <v>9</v>
      </c>
      <c r="Q32" s="123" t="s">
        <v>9</v>
      </c>
      <c r="R32" s="10" t="s">
        <v>166</v>
      </c>
      <c r="S32" s="10" t="s">
        <v>166</v>
      </c>
      <c r="T32" s="11">
        <v>8</v>
      </c>
      <c r="U32" s="11" t="s">
        <v>9</v>
      </c>
    </row>
    <row r="33" spans="1:21" s="124" customFormat="1" ht="25.5">
      <c r="A33" s="20">
        <f t="shared" si="0"/>
        <v>22</v>
      </c>
      <c r="B33" s="119" t="s">
        <v>210</v>
      </c>
      <c r="C33" s="20">
        <v>24236</v>
      </c>
      <c r="D33" s="20">
        <v>1</v>
      </c>
      <c r="E33" s="20">
        <v>1</v>
      </c>
      <c r="F33" s="10" t="s">
        <v>9</v>
      </c>
      <c r="G33" s="123" t="s">
        <v>9</v>
      </c>
      <c r="H33" s="123" t="s">
        <v>9</v>
      </c>
      <c r="I33" s="123" t="s">
        <v>9</v>
      </c>
      <c r="J33" s="123" t="s">
        <v>9</v>
      </c>
      <c r="K33" s="123" t="s">
        <v>9</v>
      </c>
      <c r="L33" s="123" t="s">
        <v>9</v>
      </c>
      <c r="M33" s="123" t="s">
        <v>9</v>
      </c>
      <c r="N33" s="123" t="s">
        <v>9</v>
      </c>
      <c r="O33" s="123" t="s">
        <v>9</v>
      </c>
      <c r="P33" s="123" t="s">
        <v>9</v>
      </c>
      <c r="Q33" s="123" t="s">
        <v>9</v>
      </c>
      <c r="R33" s="10" t="s">
        <v>166</v>
      </c>
      <c r="S33" s="10" t="s">
        <v>166</v>
      </c>
      <c r="T33" s="11">
        <v>8</v>
      </c>
      <c r="U33" s="11" t="s">
        <v>9</v>
      </c>
    </row>
    <row r="34" spans="1:21" s="124" customFormat="1" ht="25.5">
      <c r="A34" s="20">
        <f t="shared" si="0"/>
        <v>23</v>
      </c>
      <c r="B34" s="119" t="s">
        <v>210</v>
      </c>
      <c r="C34" s="20">
        <v>24236</v>
      </c>
      <c r="D34" s="20">
        <v>1</v>
      </c>
      <c r="E34" s="20">
        <v>1</v>
      </c>
      <c r="F34" s="10" t="s">
        <v>9</v>
      </c>
      <c r="G34" s="123" t="s">
        <v>9</v>
      </c>
      <c r="H34" s="123" t="s">
        <v>9</v>
      </c>
      <c r="I34" s="123" t="s">
        <v>9</v>
      </c>
      <c r="J34" s="123" t="s">
        <v>9</v>
      </c>
      <c r="K34" s="123" t="s">
        <v>9</v>
      </c>
      <c r="L34" s="123" t="s">
        <v>9</v>
      </c>
      <c r="M34" s="123" t="s">
        <v>9</v>
      </c>
      <c r="N34" s="123" t="s">
        <v>9</v>
      </c>
      <c r="O34" s="123" t="s">
        <v>9</v>
      </c>
      <c r="P34" s="123" t="s">
        <v>9</v>
      </c>
      <c r="Q34" s="123" t="s">
        <v>9</v>
      </c>
      <c r="R34" s="10" t="s">
        <v>166</v>
      </c>
      <c r="S34" s="10" t="s">
        <v>166</v>
      </c>
      <c r="T34" s="11">
        <v>8</v>
      </c>
      <c r="U34" s="11" t="s">
        <v>9</v>
      </c>
    </row>
    <row r="35" spans="1:21" s="124" customFormat="1" ht="25.5">
      <c r="A35" s="20">
        <f t="shared" si="0"/>
        <v>24</v>
      </c>
      <c r="B35" s="119" t="s">
        <v>210</v>
      </c>
      <c r="C35" s="20">
        <v>24236</v>
      </c>
      <c r="D35" s="120">
        <v>1</v>
      </c>
      <c r="E35" s="120">
        <v>1</v>
      </c>
      <c r="F35" s="10" t="s">
        <v>9</v>
      </c>
      <c r="G35" s="123" t="s">
        <v>9</v>
      </c>
      <c r="H35" s="123" t="s">
        <v>9</v>
      </c>
      <c r="I35" s="123" t="s">
        <v>9</v>
      </c>
      <c r="J35" s="123" t="s">
        <v>9</v>
      </c>
      <c r="K35" s="123" t="s">
        <v>9</v>
      </c>
      <c r="L35" s="123" t="s">
        <v>9</v>
      </c>
      <c r="M35" s="123" t="s">
        <v>9</v>
      </c>
      <c r="N35" s="123" t="s">
        <v>9</v>
      </c>
      <c r="O35" s="123" t="s">
        <v>9</v>
      </c>
      <c r="P35" s="123" t="s">
        <v>9</v>
      </c>
      <c r="Q35" s="123" t="s">
        <v>9</v>
      </c>
      <c r="R35" s="10" t="s">
        <v>166</v>
      </c>
      <c r="S35" s="10" t="s">
        <v>166</v>
      </c>
      <c r="T35" s="11">
        <v>8</v>
      </c>
      <c r="U35" s="11" t="s">
        <v>9</v>
      </c>
    </row>
    <row r="36" spans="1:21" s="124" customFormat="1" ht="25.5">
      <c r="A36" s="20">
        <f t="shared" si="0"/>
        <v>25</v>
      </c>
      <c r="B36" s="119" t="s">
        <v>210</v>
      </c>
      <c r="C36" s="20">
        <v>24236</v>
      </c>
      <c r="D36" s="120">
        <v>1</v>
      </c>
      <c r="E36" s="120">
        <v>1</v>
      </c>
      <c r="F36" s="10" t="s">
        <v>9</v>
      </c>
      <c r="G36" s="123" t="s">
        <v>9</v>
      </c>
      <c r="H36" s="123" t="s">
        <v>9</v>
      </c>
      <c r="I36" s="123" t="s">
        <v>9</v>
      </c>
      <c r="J36" s="123" t="s">
        <v>9</v>
      </c>
      <c r="K36" s="123" t="s">
        <v>9</v>
      </c>
      <c r="L36" s="123" t="s">
        <v>9</v>
      </c>
      <c r="M36" s="123" t="s">
        <v>9</v>
      </c>
      <c r="N36" s="123" t="s">
        <v>9</v>
      </c>
      <c r="O36" s="123" t="s">
        <v>9</v>
      </c>
      <c r="P36" s="123" t="s">
        <v>9</v>
      </c>
      <c r="Q36" s="123" t="s">
        <v>9</v>
      </c>
      <c r="R36" s="10" t="s">
        <v>166</v>
      </c>
      <c r="S36" s="10" t="s">
        <v>166</v>
      </c>
      <c r="T36" s="11">
        <v>8</v>
      </c>
      <c r="U36" s="11" t="s">
        <v>9</v>
      </c>
    </row>
    <row r="37" spans="1:21" s="124" customFormat="1" ht="25.5">
      <c r="A37" s="20">
        <f t="shared" si="0"/>
        <v>26</v>
      </c>
      <c r="B37" s="119" t="s">
        <v>210</v>
      </c>
      <c r="C37" s="20">
        <v>24236</v>
      </c>
      <c r="D37" s="120">
        <v>1</v>
      </c>
      <c r="E37" s="120">
        <v>1</v>
      </c>
      <c r="F37" s="123" t="s">
        <v>9</v>
      </c>
      <c r="G37" s="123" t="s">
        <v>9</v>
      </c>
      <c r="H37" s="123" t="s">
        <v>9</v>
      </c>
      <c r="I37" s="123" t="s">
        <v>9</v>
      </c>
      <c r="J37" s="123" t="s">
        <v>9</v>
      </c>
      <c r="K37" s="123" t="s">
        <v>9</v>
      </c>
      <c r="L37" s="123" t="s">
        <v>9</v>
      </c>
      <c r="M37" s="123" t="s">
        <v>9</v>
      </c>
      <c r="N37" s="123" t="s">
        <v>9</v>
      </c>
      <c r="O37" s="123" t="s">
        <v>9</v>
      </c>
      <c r="P37" s="123" t="s">
        <v>9</v>
      </c>
      <c r="Q37" s="123" t="s">
        <v>9</v>
      </c>
      <c r="R37" s="10" t="s">
        <v>166</v>
      </c>
      <c r="S37" s="10" t="s">
        <v>166</v>
      </c>
      <c r="T37" s="11">
        <v>8</v>
      </c>
      <c r="U37" s="11" t="s">
        <v>9</v>
      </c>
    </row>
    <row r="38" spans="1:21" s="124" customFormat="1" ht="14.25">
      <c r="A38" s="205" t="s">
        <v>162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7"/>
    </row>
    <row r="39" spans="1:21" s="124" customFormat="1" ht="38.25">
      <c r="A39" s="120">
        <v>27</v>
      </c>
      <c r="B39" s="121" t="s">
        <v>211</v>
      </c>
      <c r="C39" s="120">
        <v>23177</v>
      </c>
      <c r="D39" s="120">
        <v>1</v>
      </c>
      <c r="E39" s="120">
        <v>1</v>
      </c>
      <c r="F39" s="123" t="s">
        <v>9</v>
      </c>
      <c r="G39" s="123" t="s">
        <v>9</v>
      </c>
      <c r="H39" s="123" t="s">
        <v>9</v>
      </c>
      <c r="I39" s="123" t="s">
        <v>9</v>
      </c>
      <c r="J39" s="123" t="s">
        <v>9</v>
      </c>
      <c r="K39" s="123" t="s">
        <v>9</v>
      </c>
      <c r="L39" s="123" t="s">
        <v>9</v>
      </c>
      <c r="M39" s="123" t="s">
        <v>9</v>
      </c>
      <c r="N39" s="123" t="s">
        <v>9</v>
      </c>
      <c r="O39" s="123" t="s">
        <v>9</v>
      </c>
      <c r="P39" s="123" t="s">
        <v>9</v>
      </c>
      <c r="Q39" s="123" t="s">
        <v>9</v>
      </c>
      <c r="R39" s="10" t="s">
        <v>166</v>
      </c>
      <c r="S39" s="10" t="s">
        <v>166</v>
      </c>
      <c r="T39" s="10" t="s">
        <v>37</v>
      </c>
      <c r="U39" s="11">
        <v>8</v>
      </c>
    </row>
    <row r="40" spans="1:21" s="124" customFormat="1" ht="38.25">
      <c r="A40" s="120">
        <v>28</v>
      </c>
      <c r="B40" s="121" t="s">
        <v>212</v>
      </c>
      <c r="C40" s="120">
        <v>24255</v>
      </c>
      <c r="D40" s="120">
        <v>2</v>
      </c>
      <c r="E40" s="120">
        <v>2</v>
      </c>
      <c r="F40" s="123" t="s">
        <v>9</v>
      </c>
      <c r="G40" s="123" t="s">
        <v>9</v>
      </c>
      <c r="H40" s="123" t="s">
        <v>9</v>
      </c>
      <c r="I40" s="123" t="s">
        <v>9</v>
      </c>
      <c r="J40" s="123" t="s">
        <v>9</v>
      </c>
      <c r="K40" s="123" t="s">
        <v>9</v>
      </c>
      <c r="L40" s="123" t="s">
        <v>9</v>
      </c>
      <c r="M40" s="123" t="s">
        <v>9</v>
      </c>
      <c r="N40" s="123" t="s">
        <v>9</v>
      </c>
      <c r="O40" s="123" t="s">
        <v>9</v>
      </c>
      <c r="P40" s="123" t="s">
        <v>9</v>
      </c>
      <c r="Q40" s="123" t="s">
        <v>9</v>
      </c>
      <c r="R40" s="10" t="s">
        <v>170</v>
      </c>
      <c r="S40" s="10" t="s">
        <v>170</v>
      </c>
      <c r="T40" s="10" t="s">
        <v>37</v>
      </c>
      <c r="U40" s="11">
        <v>8</v>
      </c>
    </row>
    <row r="41" spans="1:21" ht="25.5">
      <c r="A41" s="120">
        <v>29</v>
      </c>
      <c r="B41" s="121" t="s">
        <v>213</v>
      </c>
      <c r="C41" s="120">
        <v>27250</v>
      </c>
      <c r="D41" s="120">
        <v>1</v>
      </c>
      <c r="E41" s="120">
        <v>1</v>
      </c>
      <c r="F41" s="123" t="s">
        <v>9</v>
      </c>
      <c r="G41" s="123" t="s">
        <v>9</v>
      </c>
      <c r="H41" s="123" t="s">
        <v>9</v>
      </c>
      <c r="I41" s="123" t="s">
        <v>9</v>
      </c>
      <c r="J41" s="123" t="s">
        <v>9</v>
      </c>
      <c r="K41" s="123" t="s">
        <v>9</v>
      </c>
      <c r="L41" s="123" t="s">
        <v>9</v>
      </c>
      <c r="M41" s="123" t="s">
        <v>9</v>
      </c>
      <c r="N41" s="123" t="s">
        <v>9</v>
      </c>
      <c r="O41" s="123" t="s">
        <v>9</v>
      </c>
      <c r="P41" s="123" t="s">
        <v>9</v>
      </c>
      <c r="Q41" s="123" t="s">
        <v>9</v>
      </c>
      <c r="R41" s="10" t="s">
        <v>171</v>
      </c>
      <c r="S41" s="10" t="s">
        <v>171</v>
      </c>
      <c r="T41" s="10" t="s">
        <v>37</v>
      </c>
      <c r="U41" s="11">
        <v>8</v>
      </c>
    </row>
    <row r="42" spans="1:21" ht="25.5">
      <c r="A42" s="120">
        <v>30</v>
      </c>
      <c r="B42" s="125" t="s">
        <v>214</v>
      </c>
      <c r="C42" s="120">
        <v>25484</v>
      </c>
      <c r="D42" s="120">
        <v>1</v>
      </c>
      <c r="E42" s="120">
        <v>1</v>
      </c>
      <c r="F42" s="123" t="s">
        <v>9</v>
      </c>
      <c r="G42" s="123" t="s">
        <v>9</v>
      </c>
      <c r="H42" s="123" t="s">
        <v>9</v>
      </c>
      <c r="I42" s="123" t="s">
        <v>9</v>
      </c>
      <c r="J42" s="123" t="s">
        <v>9</v>
      </c>
      <c r="K42" s="123" t="s">
        <v>9</v>
      </c>
      <c r="L42" s="123" t="s">
        <v>9</v>
      </c>
      <c r="M42" s="123" t="s">
        <v>9</v>
      </c>
      <c r="N42" s="123" t="s">
        <v>9</v>
      </c>
      <c r="O42" s="123" t="s">
        <v>9</v>
      </c>
      <c r="P42" s="123" t="s">
        <v>9</v>
      </c>
      <c r="Q42" s="123" t="s">
        <v>9</v>
      </c>
      <c r="R42" s="10" t="s">
        <v>171</v>
      </c>
      <c r="S42" s="10" t="s">
        <v>171</v>
      </c>
      <c r="T42" s="10" t="s">
        <v>37</v>
      </c>
      <c r="U42" s="11">
        <v>8</v>
      </c>
    </row>
    <row r="43" spans="1:21" ht="25.5">
      <c r="A43" s="120">
        <v>31</v>
      </c>
      <c r="B43" s="125" t="s">
        <v>215</v>
      </c>
      <c r="C43" s="120">
        <v>27247</v>
      </c>
      <c r="D43" s="120">
        <v>2</v>
      </c>
      <c r="E43" s="120">
        <v>2</v>
      </c>
      <c r="F43" s="123" t="s">
        <v>9</v>
      </c>
      <c r="G43" s="123" t="s">
        <v>9</v>
      </c>
      <c r="H43" s="123" t="s">
        <v>9</v>
      </c>
      <c r="I43" s="123" t="s">
        <v>9</v>
      </c>
      <c r="J43" s="123" t="s">
        <v>9</v>
      </c>
      <c r="K43" s="123" t="s">
        <v>9</v>
      </c>
      <c r="L43" s="123" t="s">
        <v>9</v>
      </c>
      <c r="M43" s="123" t="s">
        <v>9</v>
      </c>
      <c r="N43" s="123" t="s">
        <v>9</v>
      </c>
      <c r="O43" s="123" t="s">
        <v>9</v>
      </c>
      <c r="P43" s="123" t="s">
        <v>9</v>
      </c>
      <c r="Q43" s="123" t="s">
        <v>9</v>
      </c>
      <c r="R43" s="10" t="s">
        <v>171</v>
      </c>
      <c r="S43" s="10" t="s">
        <v>171</v>
      </c>
      <c r="T43" s="10" t="s">
        <v>37</v>
      </c>
      <c r="U43" s="11">
        <v>8</v>
      </c>
    </row>
    <row r="44" spans="1:21" ht="14.25">
      <c r="A44" s="191" t="s">
        <v>163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3"/>
    </row>
    <row r="45" spans="1:21">
      <c r="A45" s="120">
        <v>32</v>
      </c>
      <c r="B45" s="125" t="s">
        <v>216</v>
      </c>
      <c r="C45" s="120">
        <v>20336</v>
      </c>
      <c r="D45" s="120">
        <v>1</v>
      </c>
      <c r="E45" s="120">
        <v>1</v>
      </c>
      <c r="F45" s="123" t="s">
        <v>9</v>
      </c>
      <c r="G45" s="123" t="s">
        <v>9</v>
      </c>
      <c r="H45" s="123" t="s">
        <v>9</v>
      </c>
      <c r="I45" s="123" t="s">
        <v>9</v>
      </c>
      <c r="J45" s="123" t="s">
        <v>9</v>
      </c>
      <c r="K45" s="123" t="s">
        <v>9</v>
      </c>
      <c r="L45" s="123" t="s">
        <v>9</v>
      </c>
      <c r="M45" s="123" t="s">
        <v>9</v>
      </c>
      <c r="N45" s="123" t="s">
        <v>9</v>
      </c>
      <c r="O45" s="123" t="s">
        <v>9</v>
      </c>
      <c r="P45" s="123" t="s">
        <v>9</v>
      </c>
      <c r="Q45" s="123" t="s">
        <v>9</v>
      </c>
      <c r="R45" s="10" t="s">
        <v>168</v>
      </c>
      <c r="S45" s="10" t="s">
        <v>168</v>
      </c>
      <c r="T45" s="10" t="s">
        <v>37</v>
      </c>
      <c r="U45" s="11" t="s">
        <v>9</v>
      </c>
    </row>
    <row r="46" spans="1:21" ht="25.5">
      <c r="A46" s="120">
        <v>33</v>
      </c>
      <c r="B46" s="121" t="s">
        <v>217</v>
      </c>
      <c r="C46" s="120">
        <v>26353</v>
      </c>
      <c r="D46" s="120">
        <v>1</v>
      </c>
      <c r="E46" s="120">
        <v>1</v>
      </c>
      <c r="F46" s="123" t="s">
        <v>9</v>
      </c>
      <c r="G46" s="123" t="s">
        <v>9</v>
      </c>
      <c r="H46" s="123" t="s">
        <v>9</v>
      </c>
      <c r="I46" s="123" t="s">
        <v>9</v>
      </c>
      <c r="J46" s="123" t="s">
        <v>9</v>
      </c>
      <c r="K46" s="123" t="s">
        <v>9</v>
      </c>
      <c r="L46" s="123" t="s">
        <v>9</v>
      </c>
      <c r="M46" s="123" t="s">
        <v>9</v>
      </c>
      <c r="N46" s="123" t="s">
        <v>9</v>
      </c>
      <c r="O46" s="123" t="s">
        <v>9</v>
      </c>
      <c r="P46" s="123" t="s">
        <v>9</v>
      </c>
      <c r="Q46" s="123" t="s">
        <v>9</v>
      </c>
      <c r="R46" s="10" t="s">
        <v>168</v>
      </c>
      <c r="S46" s="10" t="s">
        <v>168</v>
      </c>
      <c r="T46" s="10" t="s">
        <v>37</v>
      </c>
      <c r="U46" s="11" t="s">
        <v>9</v>
      </c>
    </row>
    <row r="47" spans="1:21">
      <c r="A47" s="120">
        <v>34</v>
      </c>
      <c r="B47" s="121" t="s">
        <v>218</v>
      </c>
      <c r="C47" s="120">
        <v>16675</v>
      </c>
      <c r="D47" s="120">
        <v>2</v>
      </c>
      <c r="E47" s="120">
        <v>2</v>
      </c>
      <c r="F47" s="123" t="s">
        <v>9</v>
      </c>
      <c r="G47" s="123" t="s">
        <v>9</v>
      </c>
      <c r="H47" s="123" t="s">
        <v>9</v>
      </c>
      <c r="I47" s="122">
        <v>8</v>
      </c>
      <c r="J47" s="123" t="s">
        <v>9</v>
      </c>
      <c r="K47" s="123" t="s">
        <v>9</v>
      </c>
      <c r="L47" s="123" t="s">
        <v>9</v>
      </c>
      <c r="M47" s="123" t="s">
        <v>9</v>
      </c>
      <c r="N47" s="123" t="s">
        <v>9</v>
      </c>
      <c r="O47" s="123" t="s">
        <v>9</v>
      </c>
      <c r="P47" s="123" t="s">
        <v>9</v>
      </c>
      <c r="Q47" s="123" t="s">
        <v>9</v>
      </c>
      <c r="R47" s="10" t="s">
        <v>168</v>
      </c>
      <c r="S47" s="10" t="s">
        <v>168</v>
      </c>
      <c r="T47" s="10" t="s">
        <v>37</v>
      </c>
      <c r="U47" s="11" t="s">
        <v>9</v>
      </c>
    </row>
    <row r="48" spans="1:21" ht="25.5">
      <c r="A48" s="120">
        <v>35</v>
      </c>
      <c r="B48" s="125" t="s">
        <v>219</v>
      </c>
      <c r="C48" s="120">
        <v>13249</v>
      </c>
      <c r="D48" s="120">
        <v>1</v>
      </c>
      <c r="E48" s="120">
        <v>1</v>
      </c>
      <c r="F48" s="123" t="s">
        <v>9</v>
      </c>
      <c r="G48" s="123" t="s">
        <v>9</v>
      </c>
      <c r="H48" s="123" t="s">
        <v>9</v>
      </c>
      <c r="I48" s="122">
        <v>8</v>
      </c>
      <c r="J48" s="123" t="s">
        <v>9</v>
      </c>
      <c r="K48" s="123" t="s">
        <v>9</v>
      </c>
      <c r="L48" s="123" t="s">
        <v>9</v>
      </c>
      <c r="M48" s="123" t="s">
        <v>9</v>
      </c>
      <c r="N48" s="123" t="s">
        <v>9</v>
      </c>
      <c r="O48" s="123" t="s">
        <v>9</v>
      </c>
      <c r="P48" s="123" t="s">
        <v>9</v>
      </c>
      <c r="Q48" s="123" t="s">
        <v>9</v>
      </c>
      <c r="R48" s="10" t="s">
        <v>168</v>
      </c>
      <c r="S48" s="10" t="s">
        <v>168</v>
      </c>
      <c r="T48" s="10" t="s">
        <v>37</v>
      </c>
      <c r="U48" s="11" t="s">
        <v>9</v>
      </c>
    </row>
    <row r="49" spans="1:21">
      <c r="A49" s="120">
        <v>36</v>
      </c>
      <c r="B49" s="125" t="s">
        <v>220</v>
      </c>
      <c r="C49" s="120">
        <v>12759</v>
      </c>
      <c r="D49" s="120">
        <v>1</v>
      </c>
      <c r="E49" s="120">
        <v>1</v>
      </c>
      <c r="F49" s="123" t="s">
        <v>9</v>
      </c>
      <c r="G49" s="123" t="s">
        <v>9</v>
      </c>
      <c r="H49" s="123" t="s">
        <v>9</v>
      </c>
      <c r="I49" s="122">
        <v>8</v>
      </c>
      <c r="J49" s="123" t="s">
        <v>9</v>
      </c>
      <c r="K49" s="123" t="s">
        <v>9</v>
      </c>
      <c r="L49" s="123" t="s">
        <v>9</v>
      </c>
      <c r="M49" s="123" t="s">
        <v>9</v>
      </c>
      <c r="N49" s="123" t="s">
        <v>9</v>
      </c>
      <c r="O49" s="123" t="s">
        <v>9</v>
      </c>
      <c r="P49" s="123" t="s">
        <v>9</v>
      </c>
      <c r="Q49" s="123" t="s">
        <v>9</v>
      </c>
      <c r="R49" s="10" t="s">
        <v>168</v>
      </c>
      <c r="S49" s="10" t="s">
        <v>168</v>
      </c>
      <c r="T49" s="10" t="s">
        <v>37</v>
      </c>
      <c r="U49" s="11" t="s">
        <v>9</v>
      </c>
    </row>
    <row r="50" spans="1:21">
      <c r="A50" s="120">
        <v>37</v>
      </c>
      <c r="B50" s="125" t="s">
        <v>221</v>
      </c>
      <c r="C50" s="120">
        <v>12720</v>
      </c>
      <c r="D50" s="120">
        <v>1</v>
      </c>
      <c r="E50" s="120">
        <v>1</v>
      </c>
      <c r="F50" s="123" t="s">
        <v>9</v>
      </c>
      <c r="G50" s="123" t="s">
        <v>9</v>
      </c>
      <c r="H50" s="123" t="s">
        <v>9</v>
      </c>
      <c r="I50" s="123" t="s">
        <v>9</v>
      </c>
      <c r="J50" s="123" t="s">
        <v>9</v>
      </c>
      <c r="K50" s="123" t="s">
        <v>9</v>
      </c>
      <c r="L50" s="123" t="s">
        <v>9</v>
      </c>
      <c r="M50" s="123" t="s">
        <v>9</v>
      </c>
      <c r="N50" s="123" t="s">
        <v>9</v>
      </c>
      <c r="O50" s="123" t="s">
        <v>9</v>
      </c>
      <c r="P50" s="123" t="s">
        <v>9</v>
      </c>
      <c r="Q50" s="122" t="s">
        <v>9</v>
      </c>
      <c r="R50" s="10" t="s">
        <v>168</v>
      </c>
      <c r="S50" s="10" t="s">
        <v>168</v>
      </c>
      <c r="T50" s="10" t="s">
        <v>37</v>
      </c>
      <c r="U50" s="11" t="s">
        <v>9</v>
      </c>
    </row>
    <row r="51" spans="1:21" s="124" customFormat="1" ht="25.5">
      <c r="A51" s="120">
        <v>38</v>
      </c>
      <c r="B51" s="121" t="s">
        <v>222</v>
      </c>
      <c r="C51" s="120">
        <v>23311</v>
      </c>
      <c r="D51" s="120">
        <v>1</v>
      </c>
      <c r="E51" s="120">
        <v>1</v>
      </c>
      <c r="F51" s="123" t="s">
        <v>9</v>
      </c>
      <c r="G51" s="123" t="s">
        <v>9</v>
      </c>
      <c r="H51" s="123" t="s">
        <v>9</v>
      </c>
      <c r="I51" s="123" t="s">
        <v>9</v>
      </c>
      <c r="J51" s="123" t="s">
        <v>9</v>
      </c>
      <c r="K51" s="123" t="s">
        <v>9</v>
      </c>
      <c r="L51" s="123" t="s">
        <v>9</v>
      </c>
      <c r="M51" s="123" t="s">
        <v>9</v>
      </c>
      <c r="N51" s="123" t="s">
        <v>9</v>
      </c>
      <c r="O51" s="123" t="s">
        <v>9</v>
      </c>
      <c r="P51" s="123" t="s">
        <v>9</v>
      </c>
      <c r="Q51" s="122" t="s">
        <v>9</v>
      </c>
      <c r="R51" s="10" t="s">
        <v>172</v>
      </c>
      <c r="S51" s="10" t="s">
        <v>172</v>
      </c>
      <c r="T51" s="10" t="s">
        <v>37</v>
      </c>
      <c r="U51" s="11" t="s">
        <v>9</v>
      </c>
    </row>
    <row r="52" spans="1:21" ht="20.25" customHeight="1">
      <c r="A52" s="194" t="s">
        <v>22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</row>
    <row r="53" spans="1:21" ht="20.25" customHeight="1">
      <c r="A53" s="183" t="str">
        <f>[1]Лист1!$P$2</f>
        <v>заведующий</v>
      </c>
      <c r="B53" s="183"/>
      <c r="C53" s="183"/>
      <c r="D53" s="3"/>
      <c r="E53" s="3"/>
      <c r="F53" s="184"/>
      <c r="G53" s="184"/>
      <c r="H53" s="184"/>
      <c r="I53" s="26"/>
      <c r="J53" s="185" t="str">
        <f>[1]Лист1!$S$2</f>
        <v>Жуланова В.В.</v>
      </c>
      <c r="K53" s="185"/>
      <c r="L53" s="185"/>
      <c r="M53" s="185"/>
      <c r="N53" s="185"/>
      <c r="O53" s="185"/>
      <c r="P53" s="185"/>
      <c r="Q53" s="12"/>
      <c r="R53" s="185"/>
      <c r="S53" s="185"/>
      <c r="T53" s="185"/>
      <c r="U53" s="185"/>
    </row>
    <row r="54" spans="1:21" ht="20.25" customHeight="1">
      <c r="A54" s="186" t="s">
        <v>21</v>
      </c>
      <c r="B54" s="186"/>
      <c r="C54" s="186"/>
      <c r="D54" s="3"/>
      <c r="E54" s="3"/>
      <c r="F54" s="187" t="s">
        <v>16</v>
      </c>
      <c r="G54" s="187"/>
      <c r="H54" s="187"/>
      <c r="I54" s="27"/>
      <c r="J54" s="187" t="s">
        <v>17</v>
      </c>
      <c r="K54" s="187"/>
      <c r="L54" s="187"/>
      <c r="M54" s="187"/>
      <c r="N54" s="187"/>
      <c r="O54" s="187"/>
      <c r="P54" s="187"/>
      <c r="Q54" s="13"/>
      <c r="R54" s="187" t="s">
        <v>18</v>
      </c>
      <c r="S54" s="187"/>
      <c r="T54" s="187"/>
      <c r="U54" s="187"/>
    </row>
    <row r="55" spans="1:21" ht="25.5" customHeight="1">
      <c r="A55" s="190" t="s">
        <v>23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</row>
    <row r="56" spans="1:21" ht="20.25" customHeight="1">
      <c r="A56" s="183" t="str">
        <f>[1]Лист1!$P$3</f>
        <v>зам. зав. по АХЧ</v>
      </c>
      <c r="B56" s="183"/>
      <c r="C56" s="183"/>
      <c r="D56" s="3"/>
      <c r="E56" s="3"/>
      <c r="F56" s="184"/>
      <c r="G56" s="184"/>
      <c r="H56" s="184"/>
      <c r="I56" s="26"/>
      <c r="J56" s="185" t="str">
        <f>[1]Лист1!$S$3</f>
        <v>Дурбажева И.А.</v>
      </c>
      <c r="K56" s="185"/>
      <c r="L56" s="185"/>
      <c r="M56" s="185"/>
      <c r="N56" s="185"/>
      <c r="O56" s="185"/>
      <c r="P56" s="185"/>
      <c r="Q56" s="12"/>
      <c r="R56" s="185"/>
      <c r="S56" s="185"/>
      <c r="T56" s="185"/>
      <c r="U56" s="185"/>
    </row>
    <row r="57" spans="1:21" ht="20.25" customHeight="1">
      <c r="A57" s="186" t="s">
        <v>21</v>
      </c>
      <c r="B57" s="186"/>
      <c r="C57" s="186"/>
      <c r="D57" s="3"/>
      <c r="E57" s="3"/>
      <c r="F57" s="187" t="s">
        <v>16</v>
      </c>
      <c r="G57" s="187"/>
      <c r="H57" s="187"/>
      <c r="I57" s="27"/>
      <c r="J57" s="187" t="s">
        <v>17</v>
      </c>
      <c r="K57" s="187"/>
      <c r="L57" s="187"/>
      <c r="M57" s="187"/>
      <c r="N57" s="187"/>
      <c r="O57" s="187"/>
      <c r="P57" s="187"/>
      <c r="Q57" s="13"/>
      <c r="R57" s="187" t="s">
        <v>18</v>
      </c>
      <c r="S57" s="187"/>
      <c r="T57" s="187"/>
      <c r="U57" s="187"/>
    </row>
    <row r="58" spans="1:21" ht="20.25" customHeight="1">
      <c r="A58" s="183" t="str">
        <f>[1]Лист1!$P$4</f>
        <v>председатель проф. организации</v>
      </c>
      <c r="B58" s="183"/>
      <c r="C58" s="183"/>
      <c r="D58" s="3"/>
      <c r="E58" s="3"/>
      <c r="F58" s="184"/>
      <c r="G58" s="184"/>
      <c r="H58" s="184"/>
      <c r="I58" s="26"/>
      <c r="J58" s="185" t="str">
        <f>[1]Лист1!$S$4</f>
        <v>Сивкова И.Н.</v>
      </c>
      <c r="K58" s="185"/>
      <c r="L58" s="185"/>
      <c r="M58" s="185"/>
      <c r="N58" s="185"/>
      <c r="O58" s="185"/>
      <c r="P58" s="185"/>
      <c r="Q58" s="12"/>
      <c r="R58" s="185"/>
      <c r="S58" s="185"/>
      <c r="T58" s="185"/>
      <c r="U58" s="185"/>
    </row>
    <row r="59" spans="1:21" ht="20.25" customHeight="1">
      <c r="A59" s="186" t="s">
        <v>21</v>
      </c>
      <c r="B59" s="186"/>
      <c r="C59" s="186"/>
      <c r="D59" s="3"/>
      <c r="E59" s="3"/>
      <c r="F59" s="187" t="s">
        <v>16</v>
      </c>
      <c r="G59" s="187"/>
      <c r="H59" s="187"/>
      <c r="I59" s="27"/>
      <c r="J59" s="187" t="s">
        <v>17</v>
      </c>
      <c r="K59" s="187"/>
      <c r="L59" s="187"/>
      <c r="M59" s="187"/>
      <c r="N59" s="187"/>
      <c r="O59" s="187"/>
      <c r="P59" s="187"/>
      <c r="Q59" s="13"/>
      <c r="R59" s="187" t="s">
        <v>18</v>
      </c>
      <c r="S59" s="187"/>
      <c r="T59" s="187"/>
      <c r="U59" s="187"/>
    </row>
    <row r="60" spans="1:21" ht="20.25" hidden="1" customHeight="1">
      <c r="A60" s="183">
        <f>[1]Лист1!$P$5</f>
        <v>0</v>
      </c>
      <c r="B60" s="183"/>
      <c r="C60" s="183"/>
      <c r="D60" s="3"/>
      <c r="E60" s="3"/>
      <c r="F60" s="184"/>
      <c r="G60" s="184"/>
      <c r="H60" s="184"/>
      <c r="I60" s="26"/>
      <c r="J60" s="185">
        <f>[1]Лист1!$S$5</f>
        <v>0</v>
      </c>
      <c r="K60" s="185"/>
      <c r="L60" s="185"/>
      <c r="M60" s="185"/>
      <c r="N60" s="185"/>
      <c r="O60" s="185"/>
      <c r="P60" s="185"/>
      <c r="Q60" s="12"/>
      <c r="R60" s="185"/>
      <c r="S60" s="185"/>
      <c r="T60" s="185"/>
      <c r="U60" s="185"/>
    </row>
    <row r="61" spans="1:21" ht="20.25" hidden="1" customHeight="1">
      <c r="A61" s="186" t="s">
        <v>21</v>
      </c>
      <c r="B61" s="186"/>
      <c r="C61" s="186"/>
      <c r="D61" s="3"/>
      <c r="E61" s="3"/>
      <c r="F61" s="187" t="s">
        <v>16</v>
      </c>
      <c r="G61" s="187"/>
      <c r="H61" s="187"/>
      <c r="I61" s="27"/>
      <c r="J61" s="187" t="s">
        <v>17</v>
      </c>
      <c r="K61" s="187"/>
      <c r="L61" s="187"/>
      <c r="M61" s="187"/>
      <c r="N61" s="187"/>
      <c r="O61" s="187"/>
      <c r="P61" s="187"/>
      <c r="Q61" s="13"/>
      <c r="R61" s="187" t="s">
        <v>18</v>
      </c>
      <c r="S61" s="187"/>
      <c r="T61" s="187"/>
      <c r="U61" s="187"/>
    </row>
    <row r="62" spans="1:21" ht="20.25" hidden="1" customHeight="1">
      <c r="A62" s="183">
        <f>[1]Лист1!$P$6</f>
        <v>0</v>
      </c>
      <c r="B62" s="183"/>
      <c r="C62" s="183"/>
      <c r="D62" s="3"/>
      <c r="E62" s="3"/>
      <c r="F62" s="184"/>
      <c r="G62" s="184"/>
      <c r="H62" s="184"/>
      <c r="I62" s="26"/>
      <c r="J62" s="185">
        <f>[1]Лист1!$S$6</f>
        <v>0</v>
      </c>
      <c r="K62" s="185"/>
      <c r="L62" s="185"/>
      <c r="M62" s="185"/>
      <c r="N62" s="185"/>
      <c r="O62" s="185"/>
      <c r="P62" s="185"/>
      <c r="Q62" s="12"/>
      <c r="R62" s="185"/>
      <c r="S62" s="185"/>
      <c r="T62" s="185"/>
      <c r="U62" s="185"/>
    </row>
    <row r="63" spans="1:21" ht="20.25" hidden="1" customHeight="1">
      <c r="A63" s="186" t="s">
        <v>21</v>
      </c>
      <c r="B63" s="186"/>
      <c r="C63" s="186"/>
      <c r="D63" s="3"/>
      <c r="E63" s="3"/>
      <c r="F63" s="187" t="s">
        <v>16</v>
      </c>
      <c r="G63" s="187"/>
      <c r="H63" s="187"/>
      <c r="I63" s="27"/>
      <c r="J63" s="187" t="s">
        <v>17</v>
      </c>
      <c r="K63" s="187"/>
      <c r="L63" s="187"/>
      <c r="M63" s="187"/>
      <c r="N63" s="187"/>
      <c r="O63" s="187"/>
      <c r="P63" s="187"/>
      <c r="Q63" s="13"/>
      <c r="R63" s="187" t="s">
        <v>18</v>
      </c>
      <c r="S63" s="187"/>
      <c r="T63" s="187"/>
      <c r="U63" s="187"/>
    </row>
    <row r="64" spans="1:21" ht="20.25" hidden="1" customHeight="1">
      <c r="A64" s="183">
        <f>[1]Лист1!$P$7</f>
        <v>0</v>
      </c>
      <c r="B64" s="183"/>
      <c r="C64" s="183"/>
      <c r="D64" s="3"/>
      <c r="E64" s="3"/>
      <c r="F64" s="184"/>
      <c r="G64" s="184"/>
      <c r="H64" s="184"/>
      <c r="I64" s="26"/>
      <c r="J64" s="185">
        <f>[1]Лист1!$S$7</f>
        <v>0</v>
      </c>
      <c r="K64" s="185"/>
      <c r="L64" s="185"/>
      <c r="M64" s="185"/>
      <c r="N64" s="185"/>
      <c r="O64" s="185"/>
      <c r="P64" s="185"/>
      <c r="Q64" s="12"/>
      <c r="R64" s="185"/>
      <c r="S64" s="185"/>
      <c r="T64" s="185"/>
      <c r="U64" s="185"/>
    </row>
    <row r="65" spans="1:21" ht="20.25" hidden="1" customHeight="1">
      <c r="A65" s="186" t="s">
        <v>21</v>
      </c>
      <c r="B65" s="186"/>
      <c r="C65" s="186"/>
      <c r="D65" s="3"/>
      <c r="E65" s="3"/>
      <c r="F65" s="187" t="s">
        <v>16</v>
      </c>
      <c r="G65" s="187"/>
      <c r="H65" s="187"/>
      <c r="I65" s="27"/>
      <c r="J65" s="187" t="s">
        <v>17</v>
      </c>
      <c r="K65" s="187"/>
      <c r="L65" s="187"/>
      <c r="M65" s="187"/>
      <c r="N65" s="187"/>
      <c r="O65" s="187"/>
      <c r="P65" s="187"/>
      <c r="Q65" s="13"/>
      <c r="R65" s="187" t="s">
        <v>18</v>
      </c>
      <c r="S65" s="187"/>
      <c r="T65" s="187"/>
      <c r="U65" s="187"/>
    </row>
    <row r="66" spans="1:21" ht="20.25" hidden="1" customHeight="1">
      <c r="A66" s="183">
        <f>[1]Лист1!$P$8</f>
        <v>0</v>
      </c>
      <c r="B66" s="183"/>
      <c r="C66" s="183"/>
      <c r="D66" s="3"/>
      <c r="E66" s="3"/>
      <c r="F66" s="184"/>
      <c r="G66" s="184"/>
      <c r="H66" s="184"/>
      <c r="I66" s="26"/>
      <c r="J66" s="185">
        <f>[1]Лист1!$S$8</f>
        <v>0</v>
      </c>
      <c r="K66" s="185"/>
      <c r="L66" s="185"/>
      <c r="M66" s="185"/>
      <c r="N66" s="185"/>
      <c r="O66" s="185"/>
      <c r="P66" s="185"/>
      <c r="Q66" s="12"/>
      <c r="R66" s="185"/>
      <c r="S66" s="185"/>
      <c r="T66" s="185"/>
      <c r="U66" s="185"/>
    </row>
    <row r="67" spans="1:21" ht="20.25" hidden="1" customHeight="1">
      <c r="A67" s="186" t="s">
        <v>21</v>
      </c>
      <c r="B67" s="186"/>
      <c r="C67" s="186"/>
      <c r="D67" s="3"/>
      <c r="E67" s="3"/>
      <c r="F67" s="187" t="s">
        <v>16</v>
      </c>
      <c r="G67" s="187"/>
      <c r="H67" s="187"/>
      <c r="I67" s="27"/>
      <c r="J67" s="187" t="s">
        <v>17</v>
      </c>
      <c r="K67" s="187"/>
      <c r="L67" s="187"/>
      <c r="M67" s="187"/>
      <c r="N67" s="187"/>
      <c r="O67" s="187"/>
      <c r="P67" s="187"/>
      <c r="Q67" s="13"/>
      <c r="R67" s="187" t="s">
        <v>18</v>
      </c>
      <c r="S67" s="187"/>
      <c r="T67" s="187"/>
      <c r="U67" s="187"/>
    </row>
    <row r="68" spans="1:21" ht="20.25" hidden="1" customHeight="1">
      <c r="A68" s="183">
        <f>[1]Лист1!$P$9</f>
        <v>0</v>
      </c>
      <c r="B68" s="183"/>
      <c r="C68" s="183"/>
      <c r="D68" s="3"/>
      <c r="E68" s="3"/>
      <c r="F68" s="184"/>
      <c r="G68" s="184"/>
      <c r="H68" s="184"/>
      <c r="I68" s="26"/>
      <c r="J68" s="185">
        <f>[1]Лист1!$S$9</f>
        <v>0</v>
      </c>
      <c r="K68" s="185"/>
      <c r="L68" s="185"/>
      <c r="M68" s="185"/>
      <c r="N68" s="185"/>
      <c r="O68" s="185"/>
      <c r="P68" s="185"/>
      <c r="Q68" s="12"/>
      <c r="R68" s="185"/>
      <c r="S68" s="185"/>
      <c r="T68" s="185"/>
      <c r="U68" s="185"/>
    </row>
    <row r="69" spans="1:21" ht="20.25" hidden="1" customHeight="1">
      <c r="A69" s="186" t="s">
        <v>21</v>
      </c>
      <c r="B69" s="186"/>
      <c r="C69" s="186"/>
      <c r="D69" s="3"/>
      <c r="E69" s="3"/>
      <c r="F69" s="187" t="s">
        <v>16</v>
      </c>
      <c r="G69" s="187"/>
      <c r="H69" s="187"/>
      <c r="I69" s="27"/>
      <c r="J69" s="187" t="s">
        <v>17</v>
      </c>
      <c r="K69" s="187"/>
      <c r="L69" s="187"/>
      <c r="M69" s="187"/>
      <c r="N69" s="187"/>
      <c r="O69" s="187"/>
      <c r="P69" s="187"/>
      <c r="Q69" s="13"/>
      <c r="R69" s="187" t="s">
        <v>18</v>
      </c>
      <c r="S69" s="187"/>
      <c r="T69" s="187"/>
      <c r="U69" s="187"/>
    </row>
    <row r="70" spans="1:21" ht="20.25" hidden="1" customHeight="1">
      <c r="A70" s="183">
        <f>[1]Лист1!$P$10</f>
        <v>0</v>
      </c>
      <c r="B70" s="183"/>
      <c r="C70" s="183"/>
      <c r="D70" s="3"/>
      <c r="E70" s="3"/>
      <c r="F70" s="184"/>
      <c r="G70" s="184"/>
      <c r="H70" s="184"/>
      <c r="I70" s="26"/>
      <c r="J70" s="185">
        <f>[1]Лист1!$S$10</f>
        <v>0</v>
      </c>
      <c r="K70" s="185"/>
      <c r="L70" s="185"/>
      <c r="M70" s="185"/>
      <c r="N70" s="185"/>
      <c r="O70" s="185"/>
      <c r="P70" s="185"/>
      <c r="Q70" s="12"/>
      <c r="R70" s="185"/>
      <c r="S70" s="185"/>
      <c r="T70" s="185"/>
      <c r="U70" s="185"/>
    </row>
    <row r="71" spans="1:21" ht="20.25" hidden="1" customHeight="1">
      <c r="A71" s="186" t="s">
        <v>21</v>
      </c>
      <c r="B71" s="186"/>
      <c r="C71" s="186"/>
      <c r="D71" s="3"/>
      <c r="E71" s="3"/>
      <c r="F71" s="187" t="s">
        <v>16</v>
      </c>
      <c r="G71" s="187"/>
      <c r="H71" s="187"/>
      <c r="I71" s="27"/>
      <c r="J71" s="187" t="s">
        <v>17</v>
      </c>
      <c r="K71" s="187"/>
      <c r="L71" s="187"/>
      <c r="M71" s="187"/>
      <c r="N71" s="187"/>
      <c r="O71" s="187"/>
      <c r="P71" s="187"/>
      <c r="Q71" s="13"/>
      <c r="R71" s="187" t="s">
        <v>18</v>
      </c>
      <c r="S71" s="187"/>
      <c r="T71" s="187"/>
      <c r="U71" s="187"/>
    </row>
    <row r="72" spans="1:21" ht="26.25" customHeight="1">
      <c r="A72" s="188" t="s">
        <v>24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</row>
    <row r="73" spans="1:21" ht="20.25" customHeight="1">
      <c r="A73" s="189" t="str">
        <f>[1]Лист1!$J$64</f>
        <v>ведущий специалист</v>
      </c>
      <c r="B73" s="189"/>
      <c r="C73" s="189"/>
      <c r="D73" s="3"/>
      <c r="E73" s="3"/>
      <c r="F73" s="184"/>
      <c r="G73" s="184"/>
      <c r="H73" s="184"/>
      <c r="I73" s="26"/>
      <c r="J73" s="185" t="str">
        <f>[1]Лист1!$M$64</f>
        <v>Нечаева А.В.</v>
      </c>
      <c r="K73" s="185"/>
      <c r="L73" s="185"/>
      <c r="M73" s="185"/>
      <c r="N73" s="185"/>
      <c r="O73" s="185"/>
      <c r="P73" s="185"/>
      <c r="Q73" s="12"/>
      <c r="R73" s="185"/>
      <c r="S73" s="185"/>
      <c r="T73" s="185"/>
      <c r="U73" s="185"/>
    </row>
    <row r="74" spans="1:21" ht="20.25" customHeight="1">
      <c r="A74" s="186" t="s">
        <v>21</v>
      </c>
      <c r="B74" s="186"/>
      <c r="C74" s="186"/>
      <c r="D74" s="3"/>
      <c r="E74" s="3"/>
      <c r="F74" s="187" t="s">
        <v>16</v>
      </c>
      <c r="G74" s="187"/>
      <c r="H74" s="187"/>
      <c r="I74" s="27"/>
      <c r="J74" s="187" t="s">
        <v>17</v>
      </c>
      <c r="K74" s="187"/>
      <c r="L74" s="187"/>
      <c r="M74" s="187"/>
      <c r="N74" s="187"/>
      <c r="O74" s="187"/>
      <c r="P74" s="187"/>
      <c r="Q74" s="13"/>
      <c r="R74" s="187" t="s">
        <v>18</v>
      </c>
      <c r="S74" s="187"/>
      <c r="T74" s="187"/>
      <c r="U74" s="187"/>
    </row>
    <row r="76" spans="1:21" hidden="1">
      <c r="B76" t="s">
        <v>57</v>
      </c>
    </row>
    <row r="77" spans="1:21" hidden="1">
      <c r="B77" t="s">
        <v>109</v>
      </c>
    </row>
  </sheetData>
  <mergeCells count="98">
    <mergeCell ref="A44:U44"/>
    <mergeCell ref="A52:U52"/>
    <mergeCell ref="A2:U2"/>
    <mergeCell ref="A3:U3"/>
    <mergeCell ref="F5:U5"/>
    <mergeCell ref="C5:C8"/>
    <mergeCell ref="F6:S6"/>
    <mergeCell ref="H7:U7"/>
    <mergeCell ref="D5:D8"/>
    <mergeCell ref="B5:B8"/>
    <mergeCell ref="F7:F8"/>
    <mergeCell ref="A5:A8"/>
    <mergeCell ref="G7:G8"/>
    <mergeCell ref="A10:U10"/>
    <mergeCell ref="A15:U15"/>
    <mergeCell ref="A38:U38"/>
    <mergeCell ref="F53:H53"/>
    <mergeCell ref="J53:P53"/>
    <mergeCell ref="R53:U53"/>
    <mergeCell ref="F57:H57"/>
    <mergeCell ref="F54:H54"/>
    <mergeCell ref="J56:P56"/>
    <mergeCell ref="J57:P57"/>
    <mergeCell ref="A55:U55"/>
    <mergeCell ref="R57:U57"/>
    <mergeCell ref="R54:U54"/>
    <mergeCell ref="J54:P54"/>
    <mergeCell ref="R56:U56"/>
    <mergeCell ref="A54:C54"/>
    <mergeCell ref="A56:C56"/>
    <mergeCell ref="F56:H56"/>
    <mergeCell ref="A53:C53"/>
    <mergeCell ref="R73:U73"/>
    <mergeCell ref="J74:P74"/>
    <mergeCell ref="R74:U74"/>
    <mergeCell ref="A73:C73"/>
    <mergeCell ref="F73:H73"/>
    <mergeCell ref="A74:C74"/>
    <mergeCell ref="F74:H74"/>
    <mergeCell ref="J73:P73"/>
    <mergeCell ref="A72:U72"/>
    <mergeCell ref="F59:H59"/>
    <mergeCell ref="J59:P59"/>
    <mergeCell ref="R59:U59"/>
    <mergeCell ref="A60:C60"/>
    <mergeCell ref="F60:H60"/>
    <mergeCell ref="J60:P60"/>
    <mergeCell ref="R60:U60"/>
    <mergeCell ref="A61:C61"/>
    <mergeCell ref="F61:H61"/>
    <mergeCell ref="J61:P61"/>
    <mergeCell ref="A67:C67"/>
    <mergeCell ref="F67:H67"/>
    <mergeCell ref="J67:P67"/>
    <mergeCell ref="R67:U67"/>
    <mergeCell ref="A71:C71"/>
    <mergeCell ref="F71:H71"/>
    <mergeCell ref="J71:P71"/>
    <mergeCell ref="R71:U71"/>
    <mergeCell ref="A68:C68"/>
    <mergeCell ref="F68:H68"/>
    <mergeCell ref="J68:P68"/>
    <mergeCell ref="R68:U68"/>
    <mergeCell ref="A69:C69"/>
    <mergeCell ref="F69:H69"/>
    <mergeCell ref="J69:P69"/>
    <mergeCell ref="R69:U69"/>
    <mergeCell ref="A70:C70"/>
    <mergeCell ref="F70:H70"/>
    <mergeCell ref="J70:P70"/>
    <mergeCell ref="R70:U70"/>
    <mergeCell ref="A63:C63"/>
    <mergeCell ref="F63:H63"/>
    <mergeCell ref="J63:P63"/>
    <mergeCell ref="R63:U63"/>
    <mergeCell ref="A57:C57"/>
    <mergeCell ref="R61:U61"/>
    <mergeCell ref="A62:C62"/>
    <mergeCell ref="F62:H62"/>
    <mergeCell ref="J62:P62"/>
    <mergeCell ref="R62:U62"/>
    <mergeCell ref="A58:C58"/>
    <mergeCell ref="F58:H58"/>
    <mergeCell ref="J58:P58"/>
    <mergeCell ref="R58:U58"/>
    <mergeCell ref="A59:C59"/>
    <mergeCell ref="A66:C66"/>
    <mergeCell ref="F66:H66"/>
    <mergeCell ref="J66:P66"/>
    <mergeCell ref="R66:U66"/>
    <mergeCell ref="R64:U64"/>
    <mergeCell ref="A65:C65"/>
    <mergeCell ref="F65:H65"/>
    <mergeCell ref="J65:P65"/>
    <mergeCell ref="R65:U65"/>
    <mergeCell ref="A64:C64"/>
    <mergeCell ref="F64:H64"/>
    <mergeCell ref="J64:P64"/>
  </mergeCells>
  <phoneticPr fontId="0" type="noConversion"/>
  <pageMargins left="0.51181102362204722" right="0.51181102362204722" top="0.51181102362204722" bottom="0.19685039370078741" header="0.31496062992125984" footer="0.31496062992125984"/>
  <pageSetup paperSize="9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7"/>
  <sheetViews>
    <sheetView view="pageLayout" workbookViewId="0">
      <selection activeCell="B20" sqref="B20"/>
    </sheetView>
  </sheetViews>
  <sheetFormatPr defaultRowHeight="15"/>
  <cols>
    <col min="1" max="1" width="4.85546875" style="36" customWidth="1"/>
    <col min="2" max="2" width="22.85546875" style="36" bestFit="1" customWidth="1"/>
    <col min="3" max="3" width="5.7109375" style="36" hidden="1" customWidth="1"/>
    <col min="4" max="4" width="5.42578125" style="36" hidden="1" customWidth="1"/>
    <col min="5" max="5" width="4.28515625" style="36" customWidth="1"/>
    <col min="6" max="6" width="4" style="36" customWidth="1"/>
    <col min="7" max="7" width="5.42578125" style="36" customWidth="1"/>
    <col min="8" max="8" width="5.42578125" style="36" hidden="1" customWidth="1"/>
    <col min="9" max="11" width="4.7109375" style="36" customWidth="1"/>
    <col min="12" max="12" width="4.7109375" style="36" hidden="1" customWidth="1"/>
    <col min="13" max="14" width="4.7109375" style="36" customWidth="1"/>
    <col min="15" max="15" width="4.7109375" style="36" hidden="1" customWidth="1"/>
    <col min="16" max="22" width="4.7109375" style="36" customWidth="1"/>
    <col min="23" max="23" width="9.140625" style="36" customWidth="1"/>
    <col min="24" max="27" width="4.7109375" style="36" customWidth="1"/>
    <col min="28" max="28" width="6.140625" style="36" customWidth="1"/>
    <col min="29" max="30" width="3" style="36" hidden="1" customWidth="1"/>
    <col min="31" max="32" width="3.140625" style="36" hidden="1" customWidth="1"/>
    <col min="33" max="35" width="3" style="36" hidden="1" customWidth="1"/>
    <col min="36" max="36" width="3.5703125" style="36" hidden="1" customWidth="1"/>
    <col min="37" max="39" width="3" style="36" hidden="1" customWidth="1"/>
    <col min="40" max="41" width="2.7109375" style="36" hidden="1" customWidth="1"/>
    <col min="42" max="42" width="3.5703125" style="36" hidden="1" customWidth="1"/>
    <col min="43" max="43" width="5.140625" style="36" bestFit="1" customWidth="1"/>
    <col min="44" max="16384" width="9.140625" style="36"/>
  </cols>
  <sheetData>
    <row r="1" spans="1:4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4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223" t="s">
        <v>80</v>
      </c>
      <c r="Z2" s="223"/>
      <c r="AA2" s="223"/>
      <c r="AB2" s="223"/>
      <c r="AC2" s="42"/>
    </row>
    <row r="4" spans="1:43">
      <c r="A4" s="224" t="s">
        <v>13</v>
      </c>
      <c r="B4" s="226" t="s">
        <v>81</v>
      </c>
      <c r="C4" s="43"/>
      <c r="D4" s="43"/>
      <c r="E4" s="228" t="s">
        <v>82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9" t="s">
        <v>83</v>
      </c>
      <c r="W4" s="229" t="s">
        <v>84</v>
      </c>
      <c r="X4" s="219" t="s">
        <v>85</v>
      </c>
      <c r="Y4" s="219" t="s">
        <v>86</v>
      </c>
      <c r="Z4" s="219" t="s">
        <v>87</v>
      </c>
      <c r="AA4" s="219" t="s">
        <v>88</v>
      </c>
      <c r="AB4" s="219" t="s">
        <v>89</v>
      </c>
      <c r="AQ4" s="219" t="s">
        <v>90</v>
      </c>
    </row>
    <row r="5" spans="1:43" ht="139.5">
      <c r="A5" s="225"/>
      <c r="B5" s="227"/>
      <c r="C5" s="44" t="s">
        <v>91</v>
      </c>
      <c r="D5" s="44" t="s">
        <v>92</v>
      </c>
      <c r="E5" s="46" t="s">
        <v>93</v>
      </c>
      <c r="F5" s="46" t="s">
        <v>94</v>
      </c>
      <c r="G5" s="45" t="s">
        <v>31</v>
      </c>
      <c r="H5" s="96" t="s">
        <v>132</v>
      </c>
      <c r="I5" s="45" t="s">
        <v>3</v>
      </c>
      <c r="J5" s="45" t="s">
        <v>11</v>
      </c>
      <c r="K5" s="45" t="s">
        <v>12</v>
      </c>
      <c r="L5" s="96" t="s">
        <v>136</v>
      </c>
      <c r="M5" s="45" t="s">
        <v>4</v>
      </c>
      <c r="N5" s="45" t="s">
        <v>5</v>
      </c>
      <c r="O5" s="96" t="s">
        <v>141</v>
      </c>
      <c r="P5" s="45" t="s">
        <v>95</v>
      </c>
      <c r="Q5" s="45" t="s">
        <v>6</v>
      </c>
      <c r="R5" s="45" t="s">
        <v>96</v>
      </c>
      <c r="S5" s="45" t="s">
        <v>8</v>
      </c>
      <c r="T5" s="45" t="s">
        <v>97</v>
      </c>
      <c r="U5" s="126" t="s">
        <v>98</v>
      </c>
      <c r="V5" s="230"/>
      <c r="W5" s="230"/>
      <c r="X5" s="220"/>
      <c r="Y5" s="220"/>
      <c r="Z5" s="220"/>
      <c r="AA5" s="220"/>
      <c r="AB5" s="220"/>
      <c r="AC5" s="93" t="s">
        <v>116</v>
      </c>
      <c r="AD5" s="93" t="s">
        <v>117</v>
      </c>
      <c r="AE5" s="93" t="s">
        <v>118</v>
      </c>
      <c r="AF5" s="93" t="s">
        <v>119</v>
      </c>
      <c r="AG5" s="93" t="s">
        <v>120</v>
      </c>
      <c r="AH5" s="93" t="s">
        <v>121</v>
      </c>
      <c r="AI5" s="93" t="s">
        <v>122</v>
      </c>
      <c r="AJ5" s="93" t="s">
        <v>123</v>
      </c>
      <c r="AK5" s="93" t="s">
        <v>124</v>
      </c>
      <c r="AL5" s="93" t="s">
        <v>125</v>
      </c>
      <c r="AM5" s="93" t="s">
        <v>126</v>
      </c>
      <c r="AN5" s="93" t="s">
        <v>127</v>
      </c>
      <c r="AO5" s="93" t="s">
        <v>128</v>
      </c>
      <c r="AP5" s="93" t="s">
        <v>129</v>
      </c>
      <c r="AQ5" s="220"/>
    </row>
    <row r="6" spans="1:43" s="51" customFormat="1">
      <c r="A6" s="47">
        <v>1</v>
      </c>
      <c r="B6" s="47">
        <v>2</v>
      </c>
      <c r="C6" s="43"/>
      <c r="D6" s="43"/>
      <c r="E6" s="43">
        <v>3</v>
      </c>
      <c r="F6" s="43">
        <v>4</v>
      </c>
      <c r="G6" s="43">
        <v>5</v>
      </c>
      <c r="H6" s="43"/>
      <c r="I6" s="43">
        <v>6</v>
      </c>
      <c r="J6" s="43">
        <v>7</v>
      </c>
      <c r="K6" s="43">
        <v>8</v>
      </c>
      <c r="L6" s="43"/>
      <c r="M6" s="43">
        <v>9</v>
      </c>
      <c r="N6" s="43">
        <v>10</v>
      </c>
      <c r="O6" s="43"/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8">
        <v>19</v>
      </c>
      <c r="Y6" s="48">
        <v>20</v>
      </c>
      <c r="Z6" s="48">
        <v>21</v>
      </c>
      <c r="AA6" s="48">
        <v>22</v>
      </c>
      <c r="AB6" s="48">
        <v>23</v>
      </c>
      <c r="AC6" s="92"/>
      <c r="AD6" s="49"/>
      <c r="AE6" s="49"/>
      <c r="AF6" s="50"/>
      <c r="AG6" s="50"/>
      <c r="AH6" s="49"/>
      <c r="AI6" s="49"/>
      <c r="AJ6" s="49"/>
      <c r="AK6" s="49"/>
      <c r="AL6" s="49"/>
      <c r="AM6" s="49"/>
      <c r="AN6" s="49"/>
      <c r="AO6" s="49"/>
      <c r="AP6" s="49"/>
      <c r="AQ6" s="48">
        <v>24</v>
      </c>
    </row>
    <row r="7" spans="1:43" ht="25.5">
      <c r="A7" s="52">
        <f>Перечень!A11</f>
        <v>1</v>
      </c>
      <c r="B7" s="53" t="str">
        <f>Перечень!B11</f>
        <v>Рабочее место заведующего</v>
      </c>
      <c r="C7" s="54">
        <f>Перечень!D11</f>
        <v>1</v>
      </c>
      <c r="D7" s="54">
        <f>Перечень!E11</f>
        <v>1</v>
      </c>
      <c r="E7" s="55" t="s">
        <v>9</v>
      </c>
      <c r="F7" s="55" t="s">
        <v>9</v>
      </c>
      <c r="G7" s="55" t="s">
        <v>9</v>
      </c>
      <c r="H7" s="55"/>
      <c r="I7" s="55" t="s">
        <v>9</v>
      </c>
      <c r="J7" s="55" t="s">
        <v>9</v>
      </c>
      <c r="K7" s="55" t="s">
        <v>9</v>
      </c>
      <c r="L7" s="55"/>
      <c r="M7" s="55" t="s">
        <v>9</v>
      </c>
      <c r="N7" s="55" t="s">
        <v>9</v>
      </c>
      <c r="O7" s="55"/>
      <c r="P7" s="55" t="s">
        <v>9</v>
      </c>
      <c r="Q7" s="55" t="s">
        <v>9</v>
      </c>
      <c r="R7" s="55" t="s">
        <v>164</v>
      </c>
      <c r="S7" s="55" t="s">
        <v>99</v>
      </c>
      <c r="T7" s="55" t="s">
        <v>164</v>
      </c>
      <c r="U7" s="55" t="s">
        <v>9</v>
      </c>
      <c r="V7" s="55" t="s">
        <v>99</v>
      </c>
      <c r="W7" s="55" t="s">
        <v>9</v>
      </c>
      <c r="X7" s="54" t="s">
        <v>100</v>
      </c>
      <c r="Y7" s="54" t="s">
        <v>100</v>
      </c>
      <c r="Z7" s="54" t="s">
        <v>100</v>
      </c>
      <c r="AA7" s="54" t="s">
        <v>100</v>
      </c>
      <c r="AB7" s="54" t="s">
        <v>100</v>
      </c>
      <c r="AC7" s="56">
        <f>IF(V7="1",C7,0)</f>
        <v>0</v>
      </c>
      <c r="AD7" s="56">
        <f>IF(V7="2",C7,0)</f>
        <v>1</v>
      </c>
      <c r="AE7" s="56">
        <f>IF(V7="3.1",C7,0)</f>
        <v>0</v>
      </c>
      <c r="AF7" s="56">
        <f>IF(V7="3.2",C7,0)</f>
        <v>0</v>
      </c>
      <c r="AG7" s="56">
        <f>IF(V7="3.3",C7,0)</f>
        <v>0</v>
      </c>
      <c r="AH7" s="56">
        <f>IF(V7="3.4",C7,0)</f>
        <v>0</v>
      </c>
      <c r="AI7" s="56">
        <f>IF(V7="3.4",C7,0)</f>
        <v>0</v>
      </c>
      <c r="AJ7" s="56">
        <f>IF(V7="1",D7,0)</f>
        <v>0</v>
      </c>
      <c r="AK7" s="56">
        <f>IF(V7="2",D7,0)</f>
        <v>1</v>
      </c>
      <c r="AL7" s="56">
        <f>IF(V7="3.1",D7,0)</f>
        <v>0</v>
      </c>
      <c r="AM7" s="56">
        <f>IF(V7="3.2",D7,0)</f>
        <v>0</v>
      </c>
      <c r="AN7" s="56">
        <f>IF(V7="3.3",D7,0)</f>
        <v>0</v>
      </c>
      <c r="AO7" s="56">
        <f>IF(V7="3.4",D7,0)</f>
        <v>0</v>
      </c>
      <c r="AP7" s="56">
        <f>IF(V7="4",D7,0)</f>
        <v>0</v>
      </c>
      <c r="AQ7" s="54" t="s">
        <v>167</v>
      </c>
    </row>
    <row r="8" spans="1:43" ht="30.75" customHeight="1">
      <c r="A8" s="52">
        <f>Перечень!A12</f>
        <v>2</v>
      </c>
      <c r="B8" s="53" t="str">
        <f>Перечень!B12</f>
        <v>Рабочее место заместителя заведующего по УВР</v>
      </c>
      <c r="C8" s="54">
        <f>Перечень!D12</f>
        <v>1</v>
      </c>
      <c r="D8" s="54">
        <f>Перечень!E12</f>
        <v>1</v>
      </c>
      <c r="E8" s="55" t="s">
        <v>9</v>
      </c>
      <c r="F8" s="55" t="s">
        <v>9</v>
      </c>
      <c r="G8" s="55" t="s">
        <v>9</v>
      </c>
      <c r="H8" s="55"/>
      <c r="I8" s="55" t="s">
        <v>9</v>
      </c>
      <c r="J8" s="55" t="s">
        <v>9</v>
      </c>
      <c r="K8" s="55" t="s">
        <v>9</v>
      </c>
      <c r="L8" s="55"/>
      <c r="M8" s="55" t="s">
        <v>9</v>
      </c>
      <c r="N8" s="55" t="s">
        <v>9</v>
      </c>
      <c r="O8" s="55"/>
      <c r="P8" s="55" t="s">
        <v>9</v>
      </c>
      <c r="Q8" s="55" t="s">
        <v>9</v>
      </c>
      <c r="R8" s="55" t="s">
        <v>164</v>
      </c>
      <c r="S8" s="55" t="s">
        <v>99</v>
      </c>
      <c r="T8" s="55" t="s">
        <v>164</v>
      </c>
      <c r="U8" s="55" t="s">
        <v>9</v>
      </c>
      <c r="V8" s="55" t="s">
        <v>99</v>
      </c>
      <c r="W8" s="55" t="s">
        <v>9</v>
      </c>
      <c r="X8" s="54" t="s">
        <v>100</v>
      </c>
      <c r="Y8" s="54" t="s">
        <v>100</v>
      </c>
      <c r="Z8" s="54" t="s">
        <v>100</v>
      </c>
      <c r="AA8" s="54" t="s">
        <v>100</v>
      </c>
      <c r="AB8" s="54" t="s">
        <v>100</v>
      </c>
      <c r="AC8" s="56">
        <f t="shared" ref="AC8:AC11" si="0">IF(V8="1",C8,0)</f>
        <v>0</v>
      </c>
      <c r="AD8" s="56">
        <f t="shared" ref="AD8:AD11" si="1">IF(V8="2",C8,0)</f>
        <v>1</v>
      </c>
      <c r="AE8" s="56">
        <f t="shared" ref="AE8:AE11" si="2">IF(V8="3.1",C8,0)</f>
        <v>0</v>
      </c>
      <c r="AF8" s="56">
        <f t="shared" ref="AF8:AF11" si="3">IF(V8="3.2",C8,0)</f>
        <v>0</v>
      </c>
      <c r="AG8" s="56">
        <f t="shared" ref="AG8:AG11" si="4">IF(V8="3.3",C8,0)</f>
        <v>0</v>
      </c>
      <c r="AH8" s="56">
        <f t="shared" ref="AH8:AH11" si="5">IF(V8="3.4",C8,0)</f>
        <v>0</v>
      </c>
      <c r="AI8" s="56">
        <f t="shared" ref="AI8:AI11" si="6">IF(V8="3.4",C8,0)</f>
        <v>0</v>
      </c>
      <c r="AJ8" s="56">
        <f t="shared" ref="AJ8:AJ11" si="7">IF(V8="1",D8,0)</f>
        <v>0</v>
      </c>
      <c r="AK8" s="56">
        <f t="shared" ref="AK8:AK11" si="8">IF(V8="2",D8,0)</f>
        <v>1</v>
      </c>
      <c r="AL8" s="56">
        <f t="shared" ref="AL8:AL11" si="9">IF(V8="3.1",D8,0)</f>
        <v>0</v>
      </c>
      <c r="AM8" s="56">
        <f t="shared" ref="AM8:AM11" si="10">IF(V8="3.2",D8,0)</f>
        <v>0</v>
      </c>
      <c r="AN8" s="56">
        <f t="shared" ref="AN8:AN11" si="11">IF(V8="3.3",D8,0)</f>
        <v>0</v>
      </c>
      <c r="AO8" s="56">
        <f t="shared" ref="AO8:AO11" si="12">IF(V8="3.4",D8,0)</f>
        <v>0</v>
      </c>
      <c r="AP8" s="56">
        <f t="shared" ref="AP8:AP11" si="13">IF(V8="4",D8,0)</f>
        <v>0</v>
      </c>
      <c r="AQ8" s="54" t="s">
        <v>167</v>
      </c>
    </row>
    <row r="9" spans="1:43" ht="29.25" customHeight="1">
      <c r="A9" s="52">
        <f>Перечень!A13</f>
        <v>3</v>
      </c>
      <c r="B9" s="53" t="str">
        <f>Перечень!B13</f>
        <v>Рабочее место заместителя заведующего по АХЧ</v>
      </c>
      <c r="C9" s="54">
        <f>Перечень!D13</f>
        <v>1</v>
      </c>
      <c r="D9" s="54">
        <f>Перечень!E13</f>
        <v>1</v>
      </c>
      <c r="E9" s="55" t="s">
        <v>9</v>
      </c>
      <c r="F9" s="55" t="s">
        <v>9</v>
      </c>
      <c r="G9" s="55" t="s">
        <v>9</v>
      </c>
      <c r="H9" s="55"/>
      <c r="I9" s="55" t="s">
        <v>9</v>
      </c>
      <c r="J9" s="55" t="s">
        <v>9</v>
      </c>
      <c r="K9" s="55" t="s">
        <v>9</v>
      </c>
      <c r="L9" s="55"/>
      <c r="M9" s="55" t="s">
        <v>9</v>
      </c>
      <c r="N9" s="55" t="s">
        <v>9</v>
      </c>
      <c r="O9" s="55"/>
      <c r="P9" s="55" t="s">
        <v>9</v>
      </c>
      <c r="Q9" s="55" t="s">
        <v>9</v>
      </c>
      <c r="R9" s="55" t="s">
        <v>164</v>
      </c>
      <c r="S9" s="55" t="s">
        <v>99</v>
      </c>
      <c r="T9" s="55" t="s">
        <v>164</v>
      </c>
      <c r="U9" s="55" t="s">
        <v>9</v>
      </c>
      <c r="V9" s="55" t="s">
        <v>99</v>
      </c>
      <c r="W9" s="55" t="s">
        <v>9</v>
      </c>
      <c r="X9" s="54" t="s">
        <v>100</v>
      </c>
      <c r="Y9" s="54" t="s">
        <v>100</v>
      </c>
      <c r="Z9" s="54" t="s">
        <v>100</v>
      </c>
      <c r="AA9" s="54" t="s">
        <v>100</v>
      </c>
      <c r="AB9" s="54" t="s">
        <v>100</v>
      </c>
      <c r="AC9" s="56">
        <f t="shared" si="0"/>
        <v>0</v>
      </c>
      <c r="AD9" s="56">
        <f t="shared" si="1"/>
        <v>1</v>
      </c>
      <c r="AE9" s="56">
        <f t="shared" si="2"/>
        <v>0</v>
      </c>
      <c r="AF9" s="56">
        <f t="shared" si="3"/>
        <v>0</v>
      </c>
      <c r="AG9" s="56">
        <f t="shared" si="4"/>
        <v>0</v>
      </c>
      <c r="AH9" s="56">
        <f t="shared" si="5"/>
        <v>0</v>
      </c>
      <c r="AI9" s="56">
        <f t="shared" si="6"/>
        <v>0</v>
      </c>
      <c r="AJ9" s="56">
        <f t="shared" si="7"/>
        <v>0</v>
      </c>
      <c r="AK9" s="56">
        <f t="shared" si="8"/>
        <v>1</v>
      </c>
      <c r="AL9" s="56">
        <f t="shared" si="9"/>
        <v>0</v>
      </c>
      <c r="AM9" s="56">
        <f t="shared" si="10"/>
        <v>0</v>
      </c>
      <c r="AN9" s="56">
        <f t="shared" si="11"/>
        <v>0</v>
      </c>
      <c r="AO9" s="56">
        <f t="shared" si="12"/>
        <v>0</v>
      </c>
      <c r="AP9" s="56">
        <f t="shared" si="13"/>
        <v>0</v>
      </c>
      <c r="AQ9" s="54" t="s">
        <v>100</v>
      </c>
    </row>
    <row r="10" spans="1:43" ht="25.5">
      <c r="A10" s="52">
        <f>Перечень!A14</f>
        <v>4</v>
      </c>
      <c r="B10" s="53" t="str">
        <f>Перечень!B14</f>
        <v>Рабочее место главного бухгалтера</v>
      </c>
      <c r="C10" s="54">
        <f>Перечень!D14</f>
        <v>1</v>
      </c>
      <c r="D10" s="54">
        <f>Перечень!E14</f>
        <v>1</v>
      </c>
      <c r="E10" s="55" t="s">
        <v>9</v>
      </c>
      <c r="F10" s="55" t="s">
        <v>9</v>
      </c>
      <c r="G10" s="55" t="s">
        <v>9</v>
      </c>
      <c r="H10" s="55"/>
      <c r="I10" s="55" t="s">
        <v>9</v>
      </c>
      <c r="J10" s="55" t="s">
        <v>9</v>
      </c>
      <c r="K10" s="55" t="s">
        <v>9</v>
      </c>
      <c r="L10" s="55"/>
      <c r="M10" s="55" t="s">
        <v>9</v>
      </c>
      <c r="N10" s="55" t="s">
        <v>9</v>
      </c>
      <c r="O10" s="55"/>
      <c r="P10" s="55" t="s">
        <v>9</v>
      </c>
      <c r="Q10" s="55" t="s">
        <v>9</v>
      </c>
      <c r="R10" s="55" t="s">
        <v>164</v>
      </c>
      <c r="S10" s="55" t="s">
        <v>99</v>
      </c>
      <c r="T10" s="55" t="s">
        <v>164</v>
      </c>
      <c r="U10" s="55" t="s">
        <v>9</v>
      </c>
      <c r="V10" s="55" t="s">
        <v>99</v>
      </c>
      <c r="W10" s="55" t="s">
        <v>9</v>
      </c>
      <c r="X10" s="54" t="s">
        <v>100</v>
      </c>
      <c r="Y10" s="54" t="s">
        <v>100</v>
      </c>
      <c r="Z10" s="54" t="s">
        <v>100</v>
      </c>
      <c r="AA10" s="54" t="s">
        <v>100</v>
      </c>
      <c r="AB10" s="54" t="s">
        <v>100</v>
      </c>
      <c r="AC10" s="56">
        <f t="shared" si="0"/>
        <v>0</v>
      </c>
      <c r="AD10" s="56">
        <f t="shared" si="1"/>
        <v>1</v>
      </c>
      <c r="AE10" s="56">
        <f t="shared" si="2"/>
        <v>0</v>
      </c>
      <c r="AF10" s="56">
        <f t="shared" si="3"/>
        <v>0</v>
      </c>
      <c r="AG10" s="56">
        <f t="shared" si="4"/>
        <v>0</v>
      </c>
      <c r="AH10" s="56">
        <f t="shared" si="5"/>
        <v>0</v>
      </c>
      <c r="AI10" s="56">
        <f t="shared" si="6"/>
        <v>0</v>
      </c>
      <c r="AJ10" s="56">
        <f t="shared" si="7"/>
        <v>0</v>
      </c>
      <c r="AK10" s="56">
        <f t="shared" si="8"/>
        <v>1</v>
      </c>
      <c r="AL10" s="56">
        <f t="shared" si="9"/>
        <v>0</v>
      </c>
      <c r="AM10" s="56">
        <f t="shared" si="10"/>
        <v>0</v>
      </c>
      <c r="AN10" s="56">
        <f t="shared" si="11"/>
        <v>0</v>
      </c>
      <c r="AO10" s="56">
        <f t="shared" si="12"/>
        <v>0</v>
      </c>
      <c r="AP10" s="56">
        <f t="shared" si="13"/>
        <v>0</v>
      </c>
      <c r="AQ10" s="54" t="s">
        <v>100</v>
      </c>
    </row>
    <row r="11" spans="1:43" ht="63.75" hidden="1">
      <c r="A11" s="52" t="str">
        <f>Перечень!A15</f>
        <v>Основной персонал</v>
      </c>
      <c r="B11" s="53">
        <f>Перечень!B15</f>
        <v>0</v>
      </c>
      <c r="C11" s="54">
        <f>Перечень!D15</f>
        <v>0</v>
      </c>
      <c r="D11" s="54">
        <f>Перечень!E15</f>
        <v>0</v>
      </c>
      <c r="E11" s="55" t="s">
        <v>9</v>
      </c>
      <c r="F11" s="55" t="s">
        <v>9</v>
      </c>
      <c r="G11" s="55" t="s">
        <v>9</v>
      </c>
      <c r="H11" s="55"/>
      <c r="I11" s="55" t="s">
        <v>9</v>
      </c>
      <c r="J11" s="55" t="s">
        <v>9</v>
      </c>
      <c r="K11" s="55" t="s">
        <v>9</v>
      </c>
      <c r="L11" s="55"/>
      <c r="M11" s="55" t="s">
        <v>9</v>
      </c>
      <c r="N11" s="55" t="s">
        <v>9</v>
      </c>
      <c r="O11" s="55"/>
      <c r="P11" s="55" t="s">
        <v>9</v>
      </c>
      <c r="Q11" s="55" t="s">
        <v>9</v>
      </c>
      <c r="R11" s="55" t="s">
        <v>99</v>
      </c>
      <c r="S11" s="55" t="s">
        <v>99</v>
      </c>
      <c r="T11" s="55" t="s">
        <v>164</v>
      </c>
      <c r="U11" s="55" t="s">
        <v>9</v>
      </c>
      <c r="V11" s="55" t="s">
        <v>9</v>
      </c>
      <c r="W11" s="55" t="s">
        <v>9</v>
      </c>
      <c r="X11" s="54" t="s">
        <v>100</v>
      </c>
      <c r="Y11" s="54" t="s">
        <v>100</v>
      </c>
      <c r="Z11" s="54" t="s">
        <v>100</v>
      </c>
      <c r="AA11" s="54" t="s">
        <v>100</v>
      </c>
      <c r="AB11" s="54" t="s">
        <v>100</v>
      </c>
      <c r="AC11" s="56">
        <f t="shared" si="0"/>
        <v>0</v>
      </c>
      <c r="AD11" s="56">
        <f t="shared" si="1"/>
        <v>0</v>
      </c>
      <c r="AE11" s="56">
        <f t="shared" si="2"/>
        <v>0</v>
      </c>
      <c r="AF11" s="56">
        <f t="shared" si="3"/>
        <v>0</v>
      </c>
      <c r="AG11" s="56">
        <f t="shared" si="4"/>
        <v>0</v>
      </c>
      <c r="AH11" s="56">
        <f t="shared" si="5"/>
        <v>0</v>
      </c>
      <c r="AI11" s="56">
        <f t="shared" si="6"/>
        <v>0</v>
      </c>
      <c r="AJ11" s="56">
        <f t="shared" si="7"/>
        <v>0</v>
      </c>
      <c r="AK11" s="56">
        <f t="shared" si="8"/>
        <v>0</v>
      </c>
      <c r="AL11" s="56">
        <f t="shared" si="9"/>
        <v>0</v>
      </c>
      <c r="AM11" s="56">
        <f t="shared" si="10"/>
        <v>0</v>
      </c>
      <c r="AN11" s="56">
        <f t="shared" si="11"/>
        <v>0</v>
      </c>
      <c r="AO11" s="56">
        <f t="shared" si="12"/>
        <v>0</v>
      </c>
      <c r="AP11" s="56">
        <f t="shared" si="13"/>
        <v>0</v>
      </c>
      <c r="AQ11" s="54" t="s">
        <v>100</v>
      </c>
    </row>
    <row r="12" spans="1:43" ht="17.25" customHeight="1">
      <c r="A12" s="52">
        <f>Перечень!A16</f>
        <v>5</v>
      </c>
      <c r="B12" s="53" t="str">
        <f>Перечень!B16</f>
        <v>Рабочее место воспитателя</v>
      </c>
      <c r="C12" s="54">
        <f>Перечень!D16</f>
        <v>2</v>
      </c>
      <c r="D12" s="54">
        <f>Перечень!E16</f>
        <v>2</v>
      </c>
      <c r="E12" s="55" t="s">
        <v>9</v>
      </c>
      <c r="F12" s="55" t="s">
        <v>9</v>
      </c>
      <c r="G12" s="55" t="s">
        <v>9</v>
      </c>
      <c r="H12" s="55"/>
      <c r="I12" s="55" t="s">
        <v>9</v>
      </c>
      <c r="J12" s="55" t="s">
        <v>9</v>
      </c>
      <c r="K12" s="55" t="s">
        <v>9</v>
      </c>
      <c r="L12" s="55"/>
      <c r="M12" s="55" t="s">
        <v>9</v>
      </c>
      <c r="N12" s="55" t="s">
        <v>9</v>
      </c>
      <c r="O12" s="55"/>
      <c r="P12" s="55" t="s">
        <v>9</v>
      </c>
      <c r="Q12" s="55" t="s">
        <v>9</v>
      </c>
      <c r="R12" s="55" t="s">
        <v>164</v>
      </c>
      <c r="S12" s="55" t="s">
        <v>99</v>
      </c>
      <c r="T12" s="55" t="s">
        <v>164</v>
      </c>
      <c r="U12" s="55" t="s">
        <v>164</v>
      </c>
      <c r="V12" s="55" t="s">
        <v>99</v>
      </c>
      <c r="W12" s="55" t="s">
        <v>9</v>
      </c>
      <c r="X12" s="54" t="s">
        <v>100</v>
      </c>
      <c r="Y12" s="54" t="s">
        <v>100</v>
      </c>
      <c r="Z12" s="54" t="s">
        <v>167</v>
      </c>
      <c r="AA12" s="54" t="s">
        <v>100</v>
      </c>
      <c r="AB12" s="54" t="s">
        <v>100</v>
      </c>
      <c r="AC12" s="56">
        <f t="shared" ref="AC12:AC44" si="14">IF(V12="1",C12,0)</f>
        <v>0</v>
      </c>
      <c r="AD12" s="56">
        <f t="shared" ref="AD12:AD44" si="15">IF(V12="2",C12,0)</f>
        <v>2</v>
      </c>
      <c r="AE12" s="56">
        <f t="shared" ref="AE12:AE44" si="16">IF(V12="3.1",C12,0)</f>
        <v>0</v>
      </c>
      <c r="AF12" s="56">
        <f t="shared" ref="AF12:AF44" si="17">IF(V12="3.2",C12,0)</f>
        <v>0</v>
      </c>
      <c r="AG12" s="56">
        <f t="shared" ref="AG12:AG44" si="18">IF(V12="3.3",C12,0)</f>
        <v>0</v>
      </c>
      <c r="AH12" s="56">
        <f t="shared" ref="AH12:AH44" si="19">IF(V12="3.4",C12,0)</f>
        <v>0</v>
      </c>
      <c r="AI12" s="56">
        <f t="shared" ref="AI12:AI44" si="20">IF(V12="3.4",C12,0)</f>
        <v>0</v>
      </c>
      <c r="AJ12" s="56">
        <f t="shared" ref="AJ12:AJ44" si="21">IF(V12="1",D12,0)</f>
        <v>0</v>
      </c>
      <c r="AK12" s="56">
        <f t="shared" ref="AK12:AK44" si="22">IF(V12="2",D12,0)</f>
        <v>2</v>
      </c>
      <c r="AL12" s="56">
        <f t="shared" ref="AL12:AL44" si="23">IF(V12="3.1",D12,0)</f>
        <v>0</v>
      </c>
      <c r="AM12" s="56">
        <f t="shared" ref="AM12:AM44" si="24">IF(V12="3.2",D12,0)</f>
        <v>0</v>
      </c>
      <c r="AN12" s="56">
        <f t="shared" ref="AN12:AN44" si="25">IF(V12="3.3",D12,0)</f>
        <v>0</v>
      </c>
      <c r="AO12" s="56">
        <f t="shared" ref="AO12:AO44" si="26">IF(V12="3.4",D12,0)</f>
        <v>0</v>
      </c>
      <c r="AP12" s="56">
        <f t="shared" ref="AP12:AP44" si="27">IF(V12="4",D12,0)</f>
        <v>0</v>
      </c>
      <c r="AQ12" s="54" t="s">
        <v>167</v>
      </c>
    </row>
    <row r="13" spans="1:43" ht="17.25" customHeight="1">
      <c r="A13" s="52">
        <f>Перечень!A17</f>
        <v>6</v>
      </c>
      <c r="B13" s="53" t="str">
        <f>Перечень!B17</f>
        <v>Рабочее место воспитателя</v>
      </c>
      <c r="C13" s="54">
        <f>Перечень!D17</f>
        <v>2</v>
      </c>
      <c r="D13" s="54">
        <f>Перечень!E17</f>
        <v>2</v>
      </c>
      <c r="E13" s="55" t="s">
        <v>9</v>
      </c>
      <c r="F13" s="55" t="s">
        <v>9</v>
      </c>
      <c r="G13" s="55" t="s">
        <v>9</v>
      </c>
      <c r="H13" s="55"/>
      <c r="I13" s="55" t="s">
        <v>9</v>
      </c>
      <c r="J13" s="55" t="s">
        <v>9</v>
      </c>
      <c r="K13" s="55" t="s">
        <v>9</v>
      </c>
      <c r="L13" s="55"/>
      <c r="M13" s="55" t="s">
        <v>9</v>
      </c>
      <c r="N13" s="55" t="s">
        <v>9</v>
      </c>
      <c r="O13" s="55"/>
      <c r="P13" s="55" t="s">
        <v>9</v>
      </c>
      <c r="Q13" s="55" t="s">
        <v>9</v>
      </c>
      <c r="R13" s="55" t="s">
        <v>164</v>
      </c>
      <c r="S13" s="55" t="s">
        <v>99</v>
      </c>
      <c r="T13" s="55" t="s">
        <v>164</v>
      </c>
      <c r="U13" s="55" t="s">
        <v>164</v>
      </c>
      <c r="V13" s="55" t="s">
        <v>99</v>
      </c>
      <c r="W13" s="55" t="s">
        <v>9</v>
      </c>
      <c r="X13" s="54" t="s">
        <v>100</v>
      </c>
      <c r="Y13" s="54" t="s">
        <v>100</v>
      </c>
      <c r="Z13" s="54" t="s">
        <v>167</v>
      </c>
      <c r="AA13" s="54" t="s">
        <v>100</v>
      </c>
      <c r="AB13" s="54" t="s">
        <v>100</v>
      </c>
      <c r="AC13" s="56">
        <f t="shared" ref="AC13:AC22" si="28">IF(V13="1",C13,0)</f>
        <v>0</v>
      </c>
      <c r="AD13" s="56">
        <f t="shared" ref="AD13:AD22" si="29">IF(V13="2",C13,0)</f>
        <v>2</v>
      </c>
      <c r="AE13" s="56">
        <f t="shared" ref="AE13:AE22" si="30">IF(V13="3.1",C13,0)</f>
        <v>0</v>
      </c>
      <c r="AF13" s="56">
        <f t="shared" ref="AF13:AF22" si="31">IF(V13="3.2",C13,0)</f>
        <v>0</v>
      </c>
      <c r="AG13" s="56">
        <f t="shared" ref="AG13:AG22" si="32">IF(V13="3.3",C13,0)</f>
        <v>0</v>
      </c>
      <c r="AH13" s="56">
        <f t="shared" ref="AH13:AH22" si="33">IF(V13="3.4",C13,0)</f>
        <v>0</v>
      </c>
      <c r="AI13" s="56">
        <f t="shared" ref="AI13:AI22" si="34">IF(V13="3.4",C13,0)</f>
        <v>0</v>
      </c>
      <c r="AJ13" s="56">
        <f t="shared" ref="AJ13:AJ22" si="35">IF(V13="1",D13,0)</f>
        <v>0</v>
      </c>
      <c r="AK13" s="56">
        <f t="shared" ref="AK13:AK22" si="36">IF(V13="2",D13,0)</f>
        <v>2</v>
      </c>
      <c r="AL13" s="56">
        <f t="shared" ref="AL13:AL22" si="37">IF(V13="3.1",D13,0)</f>
        <v>0</v>
      </c>
      <c r="AM13" s="56">
        <f t="shared" ref="AM13:AM22" si="38">IF(V13="3.2",D13,0)</f>
        <v>0</v>
      </c>
      <c r="AN13" s="56">
        <f t="shared" ref="AN13:AN22" si="39">IF(V13="3.3",D13,0)</f>
        <v>0</v>
      </c>
      <c r="AO13" s="56">
        <f t="shared" ref="AO13:AO22" si="40">IF(V13="3.4",D13,0)</f>
        <v>0</v>
      </c>
      <c r="AP13" s="56">
        <f t="shared" ref="AP13:AP22" si="41">IF(V13="4",D13,0)</f>
        <v>0</v>
      </c>
      <c r="AQ13" s="54" t="s">
        <v>167</v>
      </c>
    </row>
    <row r="14" spans="1:43" ht="17.25" customHeight="1">
      <c r="A14" s="52">
        <f>Перечень!A18</f>
        <v>7</v>
      </c>
      <c r="B14" s="53" t="str">
        <f>Перечень!B18</f>
        <v>Рабочее место воспитателя</v>
      </c>
      <c r="C14" s="54">
        <f>Перечень!D18</f>
        <v>2</v>
      </c>
      <c r="D14" s="54">
        <f>Перечень!E18</f>
        <v>2</v>
      </c>
      <c r="E14" s="55" t="s">
        <v>9</v>
      </c>
      <c r="F14" s="55" t="s">
        <v>9</v>
      </c>
      <c r="G14" s="55" t="s">
        <v>9</v>
      </c>
      <c r="H14" s="55"/>
      <c r="I14" s="55" t="s">
        <v>9</v>
      </c>
      <c r="J14" s="55" t="s">
        <v>9</v>
      </c>
      <c r="K14" s="55" t="s">
        <v>9</v>
      </c>
      <c r="L14" s="55"/>
      <c r="M14" s="55" t="s">
        <v>9</v>
      </c>
      <c r="N14" s="55" t="s">
        <v>9</v>
      </c>
      <c r="O14" s="55"/>
      <c r="P14" s="55" t="s">
        <v>9</v>
      </c>
      <c r="Q14" s="55" t="s">
        <v>9</v>
      </c>
      <c r="R14" s="55" t="s">
        <v>164</v>
      </c>
      <c r="S14" s="55" t="s">
        <v>99</v>
      </c>
      <c r="T14" s="55" t="s">
        <v>164</v>
      </c>
      <c r="U14" s="55" t="s">
        <v>164</v>
      </c>
      <c r="V14" s="55" t="s">
        <v>99</v>
      </c>
      <c r="W14" s="55" t="s">
        <v>9</v>
      </c>
      <c r="X14" s="54" t="s">
        <v>100</v>
      </c>
      <c r="Y14" s="54" t="s">
        <v>100</v>
      </c>
      <c r="Z14" s="54" t="s">
        <v>167</v>
      </c>
      <c r="AA14" s="54" t="s">
        <v>100</v>
      </c>
      <c r="AB14" s="54" t="s">
        <v>100</v>
      </c>
      <c r="AC14" s="56">
        <f t="shared" si="28"/>
        <v>0</v>
      </c>
      <c r="AD14" s="56">
        <f t="shared" si="29"/>
        <v>2</v>
      </c>
      <c r="AE14" s="56">
        <f t="shared" si="30"/>
        <v>0</v>
      </c>
      <c r="AF14" s="56">
        <f t="shared" si="31"/>
        <v>0</v>
      </c>
      <c r="AG14" s="56">
        <f t="shared" si="32"/>
        <v>0</v>
      </c>
      <c r="AH14" s="56">
        <f t="shared" si="33"/>
        <v>0</v>
      </c>
      <c r="AI14" s="56">
        <f t="shared" si="34"/>
        <v>0</v>
      </c>
      <c r="AJ14" s="56">
        <f t="shared" si="35"/>
        <v>0</v>
      </c>
      <c r="AK14" s="56">
        <f t="shared" si="36"/>
        <v>2</v>
      </c>
      <c r="AL14" s="56">
        <f t="shared" si="37"/>
        <v>0</v>
      </c>
      <c r="AM14" s="56">
        <f t="shared" si="38"/>
        <v>0</v>
      </c>
      <c r="AN14" s="56">
        <f t="shared" si="39"/>
        <v>0</v>
      </c>
      <c r="AO14" s="56">
        <f t="shared" si="40"/>
        <v>0</v>
      </c>
      <c r="AP14" s="56">
        <f t="shared" si="41"/>
        <v>0</v>
      </c>
      <c r="AQ14" s="54" t="s">
        <v>167</v>
      </c>
    </row>
    <row r="15" spans="1:43" ht="18.75" customHeight="1">
      <c r="A15" s="52">
        <f>Перечень!A19</f>
        <v>8</v>
      </c>
      <c r="B15" s="53" t="str">
        <f>Перечень!B19</f>
        <v>Рабочее место воспитателя</v>
      </c>
      <c r="C15" s="54">
        <f>Перечень!D19</f>
        <v>2</v>
      </c>
      <c r="D15" s="54">
        <f>Перечень!E19</f>
        <v>2</v>
      </c>
      <c r="E15" s="55" t="s">
        <v>9</v>
      </c>
      <c r="F15" s="55" t="s">
        <v>9</v>
      </c>
      <c r="G15" s="55" t="s">
        <v>9</v>
      </c>
      <c r="H15" s="55"/>
      <c r="I15" s="55" t="s">
        <v>9</v>
      </c>
      <c r="J15" s="55" t="s">
        <v>9</v>
      </c>
      <c r="K15" s="55" t="s">
        <v>9</v>
      </c>
      <c r="L15" s="55"/>
      <c r="M15" s="55" t="s">
        <v>9</v>
      </c>
      <c r="N15" s="55" t="s">
        <v>9</v>
      </c>
      <c r="O15" s="55"/>
      <c r="P15" s="55" t="s">
        <v>9</v>
      </c>
      <c r="Q15" s="55" t="s">
        <v>9</v>
      </c>
      <c r="R15" s="55" t="s">
        <v>99</v>
      </c>
      <c r="S15" s="55" t="s">
        <v>99</v>
      </c>
      <c r="T15" s="55" t="s">
        <v>164</v>
      </c>
      <c r="U15" s="55" t="s">
        <v>164</v>
      </c>
      <c r="V15" s="55" t="s">
        <v>99</v>
      </c>
      <c r="W15" s="55" t="s">
        <v>9</v>
      </c>
      <c r="X15" s="54" t="s">
        <v>100</v>
      </c>
      <c r="Y15" s="54" t="s">
        <v>100</v>
      </c>
      <c r="Z15" s="54" t="s">
        <v>167</v>
      </c>
      <c r="AA15" s="54" t="s">
        <v>100</v>
      </c>
      <c r="AB15" s="54" t="s">
        <v>100</v>
      </c>
      <c r="AC15" s="56">
        <f t="shared" si="28"/>
        <v>0</v>
      </c>
      <c r="AD15" s="56">
        <f t="shared" si="29"/>
        <v>2</v>
      </c>
      <c r="AE15" s="56">
        <f t="shared" si="30"/>
        <v>0</v>
      </c>
      <c r="AF15" s="56">
        <f t="shared" si="31"/>
        <v>0</v>
      </c>
      <c r="AG15" s="56">
        <f t="shared" si="32"/>
        <v>0</v>
      </c>
      <c r="AH15" s="56">
        <f t="shared" si="33"/>
        <v>0</v>
      </c>
      <c r="AI15" s="56">
        <f t="shared" si="34"/>
        <v>0</v>
      </c>
      <c r="AJ15" s="56">
        <f t="shared" si="35"/>
        <v>0</v>
      </c>
      <c r="AK15" s="56">
        <f t="shared" si="36"/>
        <v>2</v>
      </c>
      <c r="AL15" s="56">
        <f t="shared" si="37"/>
        <v>0</v>
      </c>
      <c r="AM15" s="56">
        <f t="shared" si="38"/>
        <v>0</v>
      </c>
      <c r="AN15" s="56">
        <f t="shared" si="39"/>
        <v>0</v>
      </c>
      <c r="AO15" s="56">
        <f t="shared" si="40"/>
        <v>0</v>
      </c>
      <c r="AP15" s="56">
        <f t="shared" si="41"/>
        <v>0</v>
      </c>
      <c r="AQ15" s="54" t="s">
        <v>167</v>
      </c>
    </row>
    <row r="16" spans="1:43" ht="18.75" customHeight="1">
      <c r="A16" s="52">
        <f>Перечень!A20</f>
        <v>9</v>
      </c>
      <c r="B16" s="53" t="str">
        <f>Перечень!B20</f>
        <v>Рабочее место воспитателя</v>
      </c>
      <c r="C16" s="54">
        <f>Перечень!D20</f>
        <v>2</v>
      </c>
      <c r="D16" s="54">
        <f>Перечень!E20</f>
        <v>2</v>
      </c>
      <c r="E16" s="55" t="s">
        <v>9</v>
      </c>
      <c r="F16" s="55" t="s">
        <v>9</v>
      </c>
      <c r="G16" s="55" t="s">
        <v>9</v>
      </c>
      <c r="H16" s="55"/>
      <c r="I16" s="55" t="s">
        <v>9</v>
      </c>
      <c r="J16" s="55" t="s">
        <v>9</v>
      </c>
      <c r="K16" s="55" t="s">
        <v>9</v>
      </c>
      <c r="L16" s="55"/>
      <c r="M16" s="55" t="s">
        <v>9</v>
      </c>
      <c r="N16" s="55" t="s">
        <v>9</v>
      </c>
      <c r="O16" s="55"/>
      <c r="P16" s="55" t="s">
        <v>9</v>
      </c>
      <c r="Q16" s="55" t="s">
        <v>9</v>
      </c>
      <c r="R16" s="55" t="s">
        <v>164</v>
      </c>
      <c r="S16" s="55" t="s">
        <v>99</v>
      </c>
      <c r="T16" s="55" t="s">
        <v>164</v>
      </c>
      <c r="U16" s="55" t="s">
        <v>164</v>
      </c>
      <c r="V16" s="55" t="s">
        <v>99</v>
      </c>
      <c r="W16" s="55" t="s">
        <v>9</v>
      </c>
      <c r="X16" s="54" t="s">
        <v>100</v>
      </c>
      <c r="Y16" s="54" t="s">
        <v>100</v>
      </c>
      <c r="Z16" s="54" t="s">
        <v>167</v>
      </c>
      <c r="AA16" s="54" t="s">
        <v>100</v>
      </c>
      <c r="AB16" s="54" t="s">
        <v>100</v>
      </c>
      <c r="AC16" s="56">
        <f t="shared" si="28"/>
        <v>0</v>
      </c>
      <c r="AD16" s="56">
        <f t="shared" si="29"/>
        <v>2</v>
      </c>
      <c r="AE16" s="56">
        <f t="shared" si="30"/>
        <v>0</v>
      </c>
      <c r="AF16" s="56">
        <f t="shared" si="31"/>
        <v>0</v>
      </c>
      <c r="AG16" s="56">
        <f t="shared" si="32"/>
        <v>0</v>
      </c>
      <c r="AH16" s="56">
        <f t="shared" si="33"/>
        <v>0</v>
      </c>
      <c r="AI16" s="56">
        <f t="shared" si="34"/>
        <v>0</v>
      </c>
      <c r="AJ16" s="56">
        <f t="shared" si="35"/>
        <v>0</v>
      </c>
      <c r="AK16" s="56">
        <f t="shared" si="36"/>
        <v>2</v>
      </c>
      <c r="AL16" s="56">
        <f t="shared" si="37"/>
        <v>0</v>
      </c>
      <c r="AM16" s="56">
        <f t="shared" si="38"/>
        <v>0</v>
      </c>
      <c r="AN16" s="56">
        <f t="shared" si="39"/>
        <v>0</v>
      </c>
      <c r="AO16" s="56">
        <f t="shared" si="40"/>
        <v>0</v>
      </c>
      <c r="AP16" s="56">
        <f t="shared" si="41"/>
        <v>0</v>
      </c>
      <c r="AQ16" s="54" t="s">
        <v>167</v>
      </c>
    </row>
    <row r="17" spans="1:43" ht="18.75" customHeight="1">
      <c r="A17" s="52">
        <f>Перечень!A21</f>
        <v>10</v>
      </c>
      <c r="B17" s="53" t="str">
        <f>Перечень!B21</f>
        <v>Рабочее место воспитателя</v>
      </c>
      <c r="C17" s="54">
        <f>Перечень!D21</f>
        <v>2</v>
      </c>
      <c r="D17" s="54">
        <f>Перечень!E21</f>
        <v>2</v>
      </c>
      <c r="E17" s="55" t="s">
        <v>9</v>
      </c>
      <c r="F17" s="55" t="s">
        <v>9</v>
      </c>
      <c r="G17" s="55" t="s">
        <v>9</v>
      </c>
      <c r="H17" s="55"/>
      <c r="I17" s="55" t="s">
        <v>9</v>
      </c>
      <c r="J17" s="55" t="s">
        <v>9</v>
      </c>
      <c r="K17" s="55" t="s">
        <v>9</v>
      </c>
      <c r="L17" s="55"/>
      <c r="M17" s="55" t="s">
        <v>9</v>
      </c>
      <c r="N17" s="55" t="s">
        <v>9</v>
      </c>
      <c r="O17" s="55"/>
      <c r="P17" s="55" t="s">
        <v>9</v>
      </c>
      <c r="Q17" s="55" t="s">
        <v>9</v>
      </c>
      <c r="R17" s="55" t="s">
        <v>164</v>
      </c>
      <c r="S17" s="55" t="s">
        <v>99</v>
      </c>
      <c r="T17" s="55" t="s">
        <v>164</v>
      </c>
      <c r="U17" s="55" t="s">
        <v>164</v>
      </c>
      <c r="V17" s="55" t="s">
        <v>99</v>
      </c>
      <c r="W17" s="55" t="s">
        <v>9</v>
      </c>
      <c r="X17" s="54" t="s">
        <v>100</v>
      </c>
      <c r="Y17" s="54" t="s">
        <v>100</v>
      </c>
      <c r="Z17" s="54" t="s">
        <v>167</v>
      </c>
      <c r="AA17" s="54" t="s">
        <v>100</v>
      </c>
      <c r="AB17" s="54" t="s">
        <v>100</v>
      </c>
      <c r="AC17" s="56">
        <f t="shared" si="28"/>
        <v>0</v>
      </c>
      <c r="AD17" s="56">
        <f t="shared" si="29"/>
        <v>2</v>
      </c>
      <c r="AE17" s="56">
        <f t="shared" si="30"/>
        <v>0</v>
      </c>
      <c r="AF17" s="56">
        <f t="shared" si="31"/>
        <v>0</v>
      </c>
      <c r="AG17" s="56">
        <f t="shared" si="32"/>
        <v>0</v>
      </c>
      <c r="AH17" s="56">
        <f t="shared" si="33"/>
        <v>0</v>
      </c>
      <c r="AI17" s="56">
        <f t="shared" si="34"/>
        <v>0</v>
      </c>
      <c r="AJ17" s="56">
        <f t="shared" si="35"/>
        <v>0</v>
      </c>
      <c r="AK17" s="56">
        <f t="shared" si="36"/>
        <v>2</v>
      </c>
      <c r="AL17" s="56">
        <f t="shared" si="37"/>
        <v>0</v>
      </c>
      <c r="AM17" s="56">
        <f t="shared" si="38"/>
        <v>0</v>
      </c>
      <c r="AN17" s="56">
        <f t="shared" si="39"/>
        <v>0</v>
      </c>
      <c r="AO17" s="56">
        <f t="shared" si="40"/>
        <v>0</v>
      </c>
      <c r="AP17" s="56">
        <f t="shared" si="41"/>
        <v>0</v>
      </c>
      <c r="AQ17" s="54" t="s">
        <v>167</v>
      </c>
    </row>
    <row r="18" spans="1:43" ht="18.75" customHeight="1">
      <c r="A18" s="52">
        <f>Перечень!A22</f>
        <v>11</v>
      </c>
      <c r="B18" s="53" t="str">
        <f>Перечень!B22</f>
        <v>Рабочее место воспитателя</v>
      </c>
      <c r="C18" s="54">
        <f>Перечень!D22</f>
        <v>2</v>
      </c>
      <c r="D18" s="54">
        <f>Перечень!E22</f>
        <v>2</v>
      </c>
      <c r="E18" s="55" t="s">
        <v>9</v>
      </c>
      <c r="F18" s="55" t="s">
        <v>9</v>
      </c>
      <c r="G18" s="55" t="s">
        <v>9</v>
      </c>
      <c r="H18" s="55"/>
      <c r="I18" s="55" t="s">
        <v>9</v>
      </c>
      <c r="J18" s="55" t="s">
        <v>9</v>
      </c>
      <c r="K18" s="55" t="s">
        <v>9</v>
      </c>
      <c r="L18" s="55"/>
      <c r="M18" s="55" t="s">
        <v>9</v>
      </c>
      <c r="N18" s="55" t="s">
        <v>9</v>
      </c>
      <c r="O18" s="55"/>
      <c r="P18" s="55" t="s">
        <v>9</v>
      </c>
      <c r="Q18" s="55" t="s">
        <v>9</v>
      </c>
      <c r="R18" s="55" t="s">
        <v>99</v>
      </c>
      <c r="S18" s="55" t="s">
        <v>99</v>
      </c>
      <c r="T18" s="55" t="s">
        <v>164</v>
      </c>
      <c r="U18" s="55" t="s">
        <v>164</v>
      </c>
      <c r="V18" s="55" t="s">
        <v>99</v>
      </c>
      <c r="W18" s="55" t="s">
        <v>9</v>
      </c>
      <c r="X18" s="54" t="s">
        <v>100</v>
      </c>
      <c r="Y18" s="54" t="s">
        <v>100</v>
      </c>
      <c r="Z18" s="54" t="s">
        <v>167</v>
      </c>
      <c r="AA18" s="54" t="s">
        <v>100</v>
      </c>
      <c r="AB18" s="54" t="s">
        <v>100</v>
      </c>
      <c r="AC18" s="56">
        <f t="shared" si="28"/>
        <v>0</v>
      </c>
      <c r="AD18" s="56">
        <f t="shared" si="29"/>
        <v>2</v>
      </c>
      <c r="AE18" s="56">
        <f t="shared" si="30"/>
        <v>0</v>
      </c>
      <c r="AF18" s="56">
        <f t="shared" si="31"/>
        <v>0</v>
      </c>
      <c r="AG18" s="56">
        <f t="shared" si="32"/>
        <v>0</v>
      </c>
      <c r="AH18" s="56">
        <f t="shared" si="33"/>
        <v>0</v>
      </c>
      <c r="AI18" s="56">
        <f t="shared" si="34"/>
        <v>0</v>
      </c>
      <c r="AJ18" s="56">
        <f t="shared" si="35"/>
        <v>0</v>
      </c>
      <c r="AK18" s="56">
        <f t="shared" si="36"/>
        <v>2</v>
      </c>
      <c r="AL18" s="56">
        <f t="shared" si="37"/>
        <v>0</v>
      </c>
      <c r="AM18" s="56">
        <f t="shared" si="38"/>
        <v>0</v>
      </c>
      <c r="AN18" s="56">
        <f t="shared" si="39"/>
        <v>0</v>
      </c>
      <c r="AO18" s="56">
        <f t="shared" si="40"/>
        <v>0</v>
      </c>
      <c r="AP18" s="56">
        <f t="shared" si="41"/>
        <v>0</v>
      </c>
      <c r="AQ18" s="54" t="s">
        <v>167</v>
      </c>
    </row>
    <row r="19" spans="1:43" ht="18.75" customHeight="1">
      <c r="A19" s="52">
        <f>Перечень!A23</f>
        <v>12</v>
      </c>
      <c r="B19" s="53" t="str">
        <f>Перечень!B23</f>
        <v>Рабочее место воспитателя</v>
      </c>
      <c r="C19" s="54">
        <f>Перечень!D23</f>
        <v>2</v>
      </c>
      <c r="D19" s="54">
        <f>Перечень!E23</f>
        <v>2</v>
      </c>
      <c r="E19" s="55" t="s">
        <v>9</v>
      </c>
      <c r="F19" s="55" t="s">
        <v>9</v>
      </c>
      <c r="G19" s="55" t="s">
        <v>9</v>
      </c>
      <c r="H19" s="55"/>
      <c r="I19" s="55" t="s">
        <v>9</v>
      </c>
      <c r="J19" s="55" t="s">
        <v>9</v>
      </c>
      <c r="K19" s="55" t="s">
        <v>9</v>
      </c>
      <c r="L19" s="55"/>
      <c r="M19" s="55" t="s">
        <v>9</v>
      </c>
      <c r="N19" s="55" t="s">
        <v>9</v>
      </c>
      <c r="O19" s="55"/>
      <c r="P19" s="55" t="s">
        <v>9</v>
      </c>
      <c r="Q19" s="55" t="s">
        <v>9</v>
      </c>
      <c r="R19" s="55" t="s">
        <v>99</v>
      </c>
      <c r="S19" s="55" t="s">
        <v>99</v>
      </c>
      <c r="T19" s="55" t="s">
        <v>164</v>
      </c>
      <c r="U19" s="55" t="s">
        <v>164</v>
      </c>
      <c r="V19" s="55" t="s">
        <v>99</v>
      </c>
      <c r="W19" s="55" t="s">
        <v>9</v>
      </c>
      <c r="X19" s="54" t="s">
        <v>100</v>
      </c>
      <c r="Y19" s="54" t="s">
        <v>100</v>
      </c>
      <c r="Z19" s="54" t="s">
        <v>167</v>
      </c>
      <c r="AA19" s="54" t="s">
        <v>100</v>
      </c>
      <c r="AB19" s="54" t="s">
        <v>100</v>
      </c>
      <c r="AC19" s="56">
        <f t="shared" si="28"/>
        <v>0</v>
      </c>
      <c r="AD19" s="56">
        <f t="shared" si="29"/>
        <v>2</v>
      </c>
      <c r="AE19" s="56">
        <f t="shared" si="30"/>
        <v>0</v>
      </c>
      <c r="AF19" s="56">
        <f t="shared" si="31"/>
        <v>0</v>
      </c>
      <c r="AG19" s="56">
        <f t="shared" si="32"/>
        <v>0</v>
      </c>
      <c r="AH19" s="56">
        <f t="shared" si="33"/>
        <v>0</v>
      </c>
      <c r="AI19" s="56">
        <f t="shared" si="34"/>
        <v>0</v>
      </c>
      <c r="AJ19" s="56">
        <f t="shared" si="35"/>
        <v>0</v>
      </c>
      <c r="AK19" s="56">
        <f t="shared" si="36"/>
        <v>2</v>
      </c>
      <c r="AL19" s="56">
        <f t="shared" si="37"/>
        <v>0</v>
      </c>
      <c r="AM19" s="56">
        <f t="shared" si="38"/>
        <v>0</v>
      </c>
      <c r="AN19" s="56">
        <f t="shared" si="39"/>
        <v>0</v>
      </c>
      <c r="AO19" s="56">
        <f t="shared" si="40"/>
        <v>0</v>
      </c>
      <c r="AP19" s="56">
        <f t="shared" si="41"/>
        <v>0</v>
      </c>
      <c r="AQ19" s="54" t="s">
        <v>167</v>
      </c>
    </row>
    <row r="20" spans="1:43" ht="18.75" customHeight="1">
      <c r="A20" s="52">
        <f>Перечень!A24</f>
        <v>13</v>
      </c>
      <c r="B20" s="53" t="str">
        <f>Перечень!B24</f>
        <v>Рабочее место воспитателя</v>
      </c>
      <c r="C20" s="54">
        <f>Перечень!D24</f>
        <v>2</v>
      </c>
      <c r="D20" s="54">
        <f>Перечень!E24</f>
        <v>2</v>
      </c>
      <c r="E20" s="55" t="s">
        <v>9</v>
      </c>
      <c r="F20" s="55" t="s">
        <v>9</v>
      </c>
      <c r="G20" s="55" t="s">
        <v>9</v>
      </c>
      <c r="H20" s="55"/>
      <c r="I20" s="55" t="s">
        <v>9</v>
      </c>
      <c r="J20" s="55" t="s">
        <v>9</v>
      </c>
      <c r="K20" s="55" t="s">
        <v>9</v>
      </c>
      <c r="L20" s="55"/>
      <c r="M20" s="55" t="s">
        <v>9</v>
      </c>
      <c r="N20" s="55" t="s">
        <v>9</v>
      </c>
      <c r="O20" s="55"/>
      <c r="P20" s="55" t="s">
        <v>9</v>
      </c>
      <c r="Q20" s="55" t="s">
        <v>9</v>
      </c>
      <c r="R20" s="55" t="s">
        <v>164</v>
      </c>
      <c r="S20" s="55" t="s">
        <v>99</v>
      </c>
      <c r="T20" s="55" t="s">
        <v>164</v>
      </c>
      <c r="U20" s="55" t="s">
        <v>164</v>
      </c>
      <c r="V20" s="55" t="s">
        <v>99</v>
      </c>
      <c r="W20" s="55" t="s">
        <v>9</v>
      </c>
      <c r="X20" s="54" t="s">
        <v>100</v>
      </c>
      <c r="Y20" s="54" t="s">
        <v>100</v>
      </c>
      <c r="Z20" s="54" t="s">
        <v>167</v>
      </c>
      <c r="AA20" s="54" t="s">
        <v>100</v>
      </c>
      <c r="AB20" s="54" t="s">
        <v>100</v>
      </c>
      <c r="AC20" s="56">
        <f t="shared" si="28"/>
        <v>0</v>
      </c>
      <c r="AD20" s="56">
        <f t="shared" si="29"/>
        <v>2</v>
      </c>
      <c r="AE20" s="56">
        <f t="shared" si="30"/>
        <v>0</v>
      </c>
      <c r="AF20" s="56">
        <f t="shared" si="31"/>
        <v>0</v>
      </c>
      <c r="AG20" s="56">
        <f t="shared" si="32"/>
        <v>0</v>
      </c>
      <c r="AH20" s="56">
        <f t="shared" si="33"/>
        <v>0</v>
      </c>
      <c r="AI20" s="56">
        <f t="shared" si="34"/>
        <v>0</v>
      </c>
      <c r="AJ20" s="56">
        <f t="shared" si="35"/>
        <v>0</v>
      </c>
      <c r="AK20" s="56">
        <f t="shared" si="36"/>
        <v>2</v>
      </c>
      <c r="AL20" s="56">
        <f t="shared" si="37"/>
        <v>0</v>
      </c>
      <c r="AM20" s="56">
        <f t="shared" si="38"/>
        <v>0</v>
      </c>
      <c r="AN20" s="56">
        <f t="shared" si="39"/>
        <v>0</v>
      </c>
      <c r="AO20" s="56">
        <f t="shared" si="40"/>
        <v>0</v>
      </c>
      <c r="AP20" s="56">
        <f t="shared" si="41"/>
        <v>0</v>
      </c>
      <c r="AQ20" s="54" t="s">
        <v>167</v>
      </c>
    </row>
    <row r="21" spans="1:43" ht="18.75" customHeight="1">
      <c r="A21" s="52">
        <f>Перечень!A25</f>
        <v>14</v>
      </c>
      <c r="B21" s="53" t="str">
        <f>Перечень!B25</f>
        <v>Рабочее место воспитателя</v>
      </c>
      <c r="C21" s="54">
        <f>Перечень!D25</f>
        <v>2</v>
      </c>
      <c r="D21" s="54">
        <f>Перечень!E25</f>
        <v>2</v>
      </c>
      <c r="E21" s="55" t="s">
        <v>9</v>
      </c>
      <c r="F21" s="55" t="s">
        <v>9</v>
      </c>
      <c r="G21" s="55" t="s">
        <v>9</v>
      </c>
      <c r="H21" s="55"/>
      <c r="I21" s="55" t="s">
        <v>9</v>
      </c>
      <c r="J21" s="55" t="s">
        <v>9</v>
      </c>
      <c r="K21" s="55" t="s">
        <v>9</v>
      </c>
      <c r="L21" s="55"/>
      <c r="M21" s="55" t="s">
        <v>9</v>
      </c>
      <c r="N21" s="55" t="s">
        <v>9</v>
      </c>
      <c r="O21" s="55"/>
      <c r="P21" s="55" t="s">
        <v>9</v>
      </c>
      <c r="Q21" s="55" t="s">
        <v>9</v>
      </c>
      <c r="R21" s="55" t="s">
        <v>164</v>
      </c>
      <c r="S21" s="55" t="s">
        <v>99</v>
      </c>
      <c r="T21" s="55" t="s">
        <v>164</v>
      </c>
      <c r="U21" s="55" t="s">
        <v>164</v>
      </c>
      <c r="V21" s="55" t="s">
        <v>99</v>
      </c>
      <c r="W21" s="55" t="s">
        <v>9</v>
      </c>
      <c r="X21" s="54" t="s">
        <v>100</v>
      </c>
      <c r="Y21" s="54" t="s">
        <v>100</v>
      </c>
      <c r="Z21" s="54" t="s">
        <v>167</v>
      </c>
      <c r="AA21" s="54" t="s">
        <v>100</v>
      </c>
      <c r="AB21" s="54" t="s">
        <v>100</v>
      </c>
      <c r="AC21" s="56">
        <f t="shared" si="28"/>
        <v>0</v>
      </c>
      <c r="AD21" s="56">
        <f t="shared" si="29"/>
        <v>2</v>
      </c>
      <c r="AE21" s="56">
        <f t="shared" si="30"/>
        <v>0</v>
      </c>
      <c r="AF21" s="56">
        <f t="shared" si="31"/>
        <v>0</v>
      </c>
      <c r="AG21" s="56">
        <f t="shared" si="32"/>
        <v>0</v>
      </c>
      <c r="AH21" s="56">
        <f t="shared" si="33"/>
        <v>0</v>
      </c>
      <c r="AI21" s="56">
        <f t="shared" si="34"/>
        <v>0</v>
      </c>
      <c r="AJ21" s="56">
        <f t="shared" si="35"/>
        <v>0</v>
      </c>
      <c r="AK21" s="56">
        <f t="shared" si="36"/>
        <v>2</v>
      </c>
      <c r="AL21" s="56">
        <f t="shared" si="37"/>
        <v>0</v>
      </c>
      <c r="AM21" s="56">
        <f t="shared" si="38"/>
        <v>0</v>
      </c>
      <c r="AN21" s="56">
        <f t="shared" si="39"/>
        <v>0</v>
      </c>
      <c r="AO21" s="56">
        <f t="shared" si="40"/>
        <v>0</v>
      </c>
      <c r="AP21" s="56">
        <f t="shared" si="41"/>
        <v>0</v>
      </c>
      <c r="AQ21" s="54" t="s">
        <v>167</v>
      </c>
    </row>
    <row r="22" spans="1:43" ht="18.75" customHeight="1">
      <c r="A22" s="52">
        <f>Перечень!A26</f>
        <v>15</v>
      </c>
      <c r="B22" s="53" t="str">
        <f>Перечень!B26</f>
        <v>Рабочее место воспитателя</v>
      </c>
      <c r="C22" s="54">
        <f>Перечень!D26</f>
        <v>2</v>
      </c>
      <c r="D22" s="54">
        <f>Перечень!E26</f>
        <v>2</v>
      </c>
      <c r="E22" s="55" t="s">
        <v>9</v>
      </c>
      <c r="F22" s="55" t="s">
        <v>9</v>
      </c>
      <c r="G22" s="55" t="s">
        <v>9</v>
      </c>
      <c r="H22" s="55"/>
      <c r="I22" s="55" t="s">
        <v>9</v>
      </c>
      <c r="J22" s="55" t="s">
        <v>9</v>
      </c>
      <c r="K22" s="55" t="s">
        <v>9</v>
      </c>
      <c r="L22" s="55"/>
      <c r="M22" s="55" t="s">
        <v>9</v>
      </c>
      <c r="N22" s="55" t="s">
        <v>9</v>
      </c>
      <c r="O22" s="55"/>
      <c r="P22" s="55" t="s">
        <v>9</v>
      </c>
      <c r="Q22" s="55" t="s">
        <v>9</v>
      </c>
      <c r="R22" s="55" t="s">
        <v>164</v>
      </c>
      <c r="S22" s="55" t="s">
        <v>99</v>
      </c>
      <c r="T22" s="55" t="s">
        <v>164</v>
      </c>
      <c r="U22" s="55" t="s">
        <v>164</v>
      </c>
      <c r="V22" s="55" t="s">
        <v>99</v>
      </c>
      <c r="W22" s="55" t="s">
        <v>9</v>
      </c>
      <c r="X22" s="54" t="s">
        <v>100</v>
      </c>
      <c r="Y22" s="54" t="s">
        <v>100</v>
      </c>
      <c r="Z22" s="54" t="s">
        <v>167</v>
      </c>
      <c r="AA22" s="54" t="s">
        <v>100</v>
      </c>
      <c r="AB22" s="54" t="s">
        <v>100</v>
      </c>
      <c r="AC22" s="56">
        <f t="shared" si="28"/>
        <v>0</v>
      </c>
      <c r="AD22" s="56">
        <f t="shared" si="29"/>
        <v>2</v>
      </c>
      <c r="AE22" s="56">
        <f t="shared" si="30"/>
        <v>0</v>
      </c>
      <c r="AF22" s="56">
        <f t="shared" si="31"/>
        <v>0</v>
      </c>
      <c r="AG22" s="56">
        <f t="shared" si="32"/>
        <v>0</v>
      </c>
      <c r="AH22" s="56">
        <f t="shared" si="33"/>
        <v>0</v>
      </c>
      <c r="AI22" s="56">
        <f t="shared" si="34"/>
        <v>0</v>
      </c>
      <c r="AJ22" s="56">
        <f t="shared" si="35"/>
        <v>0</v>
      </c>
      <c r="AK22" s="56">
        <f t="shared" si="36"/>
        <v>2</v>
      </c>
      <c r="AL22" s="56">
        <f t="shared" si="37"/>
        <v>0</v>
      </c>
      <c r="AM22" s="56">
        <f t="shared" si="38"/>
        <v>0</v>
      </c>
      <c r="AN22" s="56">
        <f t="shared" si="39"/>
        <v>0</v>
      </c>
      <c r="AO22" s="56">
        <f t="shared" si="40"/>
        <v>0</v>
      </c>
      <c r="AP22" s="56">
        <f t="shared" si="41"/>
        <v>0</v>
      </c>
      <c r="AQ22" s="54" t="s">
        <v>167</v>
      </c>
    </row>
    <row r="23" spans="1:43" ht="26.25" customHeight="1">
      <c r="A23" s="52">
        <f>Перечень!A27</f>
        <v>16</v>
      </c>
      <c r="B23" s="53" t="str">
        <f>Перечень!B27</f>
        <v>Рабочее место младшего воспитателя</v>
      </c>
      <c r="C23" s="54">
        <f>Перечень!D27</f>
        <v>1</v>
      </c>
      <c r="D23" s="54">
        <f>Перечень!E27</f>
        <v>1</v>
      </c>
      <c r="E23" s="55" t="s">
        <v>9</v>
      </c>
      <c r="F23" s="55" t="s">
        <v>9</v>
      </c>
      <c r="G23" s="55" t="s">
        <v>9</v>
      </c>
      <c r="H23" s="55"/>
      <c r="I23" s="55" t="s">
        <v>9</v>
      </c>
      <c r="J23" s="55" t="s">
        <v>9</v>
      </c>
      <c r="K23" s="55" t="s">
        <v>9</v>
      </c>
      <c r="L23" s="55"/>
      <c r="M23" s="55" t="s">
        <v>9</v>
      </c>
      <c r="N23" s="55" t="s">
        <v>9</v>
      </c>
      <c r="O23" s="55"/>
      <c r="P23" s="55" t="s">
        <v>9</v>
      </c>
      <c r="Q23" s="55" t="s">
        <v>9</v>
      </c>
      <c r="R23" s="55" t="s">
        <v>99</v>
      </c>
      <c r="S23" s="55" t="s">
        <v>99</v>
      </c>
      <c r="T23" s="55" t="s">
        <v>99</v>
      </c>
      <c r="U23" s="55" t="s">
        <v>9</v>
      </c>
      <c r="V23" s="55" t="s">
        <v>99</v>
      </c>
      <c r="W23" s="55" t="s">
        <v>9</v>
      </c>
      <c r="X23" s="54" t="s">
        <v>100</v>
      </c>
      <c r="Y23" s="54" t="s">
        <v>100</v>
      </c>
      <c r="Z23" s="54" t="s">
        <v>100</v>
      </c>
      <c r="AA23" s="54" t="s">
        <v>100</v>
      </c>
      <c r="AB23" s="54" t="s">
        <v>100</v>
      </c>
      <c r="AC23" s="56">
        <f t="shared" si="14"/>
        <v>0</v>
      </c>
      <c r="AD23" s="56">
        <f t="shared" si="15"/>
        <v>1</v>
      </c>
      <c r="AE23" s="56">
        <f t="shared" si="16"/>
        <v>0</v>
      </c>
      <c r="AF23" s="56">
        <f t="shared" si="17"/>
        <v>0</v>
      </c>
      <c r="AG23" s="56">
        <f t="shared" si="18"/>
        <v>0</v>
      </c>
      <c r="AH23" s="56">
        <f t="shared" si="19"/>
        <v>0</v>
      </c>
      <c r="AI23" s="56">
        <f t="shared" si="20"/>
        <v>0</v>
      </c>
      <c r="AJ23" s="56">
        <f t="shared" si="21"/>
        <v>0</v>
      </c>
      <c r="AK23" s="56">
        <f t="shared" si="22"/>
        <v>1</v>
      </c>
      <c r="AL23" s="56">
        <f t="shared" si="23"/>
        <v>0</v>
      </c>
      <c r="AM23" s="56">
        <f t="shared" si="24"/>
        <v>0</v>
      </c>
      <c r="AN23" s="56">
        <f t="shared" si="25"/>
        <v>0</v>
      </c>
      <c r="AO23" s="56">
        <f t="shared" si="26"/>
        <v>0</v>
      </c>
      <c r="AP23" s="56">
        <f t="shared" si="27"/>
        <v>0</v>
      </c>
      <c r="AQ23" s="54" t="s">
        <v>100</v>
      </c>
    </row>
    <row r="24" spans="1:43" ht="25.5">
      <c r="A24" s="52">
        <f>Перечень!A28</f>
        <v>17</v>
      </c>
      <c r="B24" s="53" t="str">
        <f>Перечень!B28</f>
        <v>Рабочее место младшего воспитателя</v>
      </c>
      <c r="C24" s="54">
        <f>Перечень!D28</f>
        <v>1</v>
      </c>
      <c r="D24" s="54">
        <f>Перечень!E28</f>
        <v>1</v>
      </c>
      <c r="E24" s="55" t="s">
        <v>9</v>
      </c>
      <c r="F24" s="55" t="s">
        <v>9</v>
      </c>
      <c r="G24" s="55" t="s">
        <v>9</v>
      </c>
      <c r="H24" s="55"/>
      <c r="I24" s="55" t="s">
        <v>9</v>
      </c>
      <c r="J24" s="55" t="s">
        <v>9</v>
      </c>
      <c r="K24" s="55" t="s">
        <v>9</v>
      </c>
      <c r="L24" s="55"/>
      <c r="M24" s="55" t="s">
        <v>9</v>
      </c>
      <c r="N24" s="55" t="s">
        <v>9</v>
      </c>
      <c r="O24" s="55"/>
      <c r="P24" s="55" t="s">
        <v>9</v>
      </c>
      <c r="Q24" s="55" t="s">
        <v>9</v>
      </c>
      <c r="R24" s="55" t="s">
        <v>99</v>
      </c>
      <c r="S24" s="55" t="s">
        <v>99</v>
      </c>
      <c r="T24" s="55" t="s">
        <v>99</v>
      </c>
      <c r="U24" s="55" t="s">
        <v>9</v>
      </c>
      <c r="V24" s="55" t="s">
        <v>99</v>
      </c>
      <c r="W24" s="55" t="s">
        <v>9</v>
      </c>
      <c r="X24" s="54" t="s">
        <v>100</v>
      </c>
      <c r="Y24" s="54" t="s">
        <v>100</v>
      </c>
      <c r="Z24" s="54" t="s">
        <v>100</v>
      </c>
      <c r="AA24" s="54" t="s">
        <v>100</v>
      </c>
      <c r="AB24" s="54" t="s">
        <v>100</v>
      </c>
      <c r="AC24" s="56">
        <f t="shared" ref="AC24:AC33" si="42">IF(V24="1",C24,0)</f>
        <v>0</v>
      </c>
      <c r="AD24" s="56">
        <f t="shared" ref="AD24:AD33" si="43">IF(V24="2",C24,0)</f>
        <v>1</v>
      </c>
      <c r="AE24" s="56">
        <f t="shared" ref="AE24:AE33" si="44">IF(V24="3.1",C24,0)</f>
        <v>0</v>
      </c>
      <c r="AF24" s="56">
        <f t="shared" ref="AF24:AF33" si="45">IF(V24="3.2",C24,0)</f>
        <v>0</v>
      </c>
      <c r="AG24" s="56">
        <f t="shared" ref="AG24:AG33" si="46">IF(V24="3.3",C24,0)</f>
        <v>0</v>
      </c>
      <c r="AH24" s="56">
        <f t="shared" ref="AH24:AH33" si="47">IF(V24="3.4",C24,0)</f>
        <v>0</v>
      </c>
      <c r="AI24" s="56">
        <f t="shared" ref="AI24:AI33" si="48">IF(V24="3.4",C24,0)</f>
        <v>0</v>
      </c>
      <c r="AJ24" s="56">
        <f t="shared" ref="AJ24:AJ33" si="49">IF(V24="1",D24,0)</f>
        <v>0</v>
      </c>
      <c r="AK24" s="56">
        <f t="shared" ref="AK24:AK33" si="50">IF(V24="2",D24,0)</f>
        <v>1</v>
      </c>
      <c r="AL24" s="56">
        <f t="shared" ref="AL24:AL33" si="51">IF(V24="3.1",D24,0)</f>
        <v>0</v>
      </c>
      <c r="AM24" s="56">
        <f t="shared" ref="AM24:AM33" si="52">IF(V24="3.2",D24,0)</f>
        <v>0</v>
      </c>
      <c r="AN24" s="56">
        <f t="shared" ref="AN24:AN33" si="53">IF(V24="3.3",D24,0)</f>
        <v>0</v>
      </c>
      <c r="AO24" s="56">
        <f t="shared" ref="AO24:AO33" si="54">IF(V24="3.4",D24,0)</f>
        <v>0</v>
      </c>
      <c r="AP24" s="56">
        <f t="shared" ref="AP24:AP33" si="55">IF(V24="4",D24,0)</f>
        <v>0</v>
      </c>
      <c r="AQ24" s="54" t="s">
        <v>100</v>
      </c>
    </row>
    <row r="25" spans="1:43" ht="25.5">
      <c r="A25" s="52">
        <f>Перечень!A29</f>
        <v>18</v>
      </c>
      <c r="B25" s="53" t="str">
        <f>Перечень!B29</f>
        <v>Рабочее место младшего воспитателя</v>
      </c>
      <c r="C25" s="54">
        <f>Перечень!D29</f>
        <v>1</v>
      </c>
      <c r="D25" s="54">
        <f>Перечень!E29</f>
        <v>1</v>
      </c>
      <c r="E25" s="55" t="s">
        <v>9</v>
      </c>
      <c r="F25" s="55" t="s">
        <v>9</v>
      </c>
      <c r="G25" s="55" t="s">
        <v>9</v>
      </c>
      <c r="H25" s="55"/>
      <c r="I25" s="55" t="s">
        <v>9</v>
      </c>
      <c r="J25" s="55" t="s">
        <v>9</v>
      </c>
      <c r="K25" s="55" t="s">
        <v>9</v>
      </c>
      <c r="L25" s="55"/>
      <c r="M25" s="55" t="s">
        <v>9</v>
      </c>
      <c r="N25" s="55" t="s">
        <v>9</v>
      </c>
      <c r="O25" s="55"/>
      <c r="P25" s="55" t="s">
        <v>9</v>
      </c>
      <c r="Q25" s="55" t="s">
        <v>9</v>
      </c>
      <c r="R25" s="55" t="s">
        <v>99</v>
      </c>
      <c r="S25" s="55" t="s">
        <v>99</v>
      </c>
      <c r="T25" s="55" t="s">
        <v>99</v>
      </c>
      <c r="U25" s="55" t="s">
        <v>9</v>
      </c>
      <c r="V25" s="55" t="s">
        <v>99</v>
      </c>
      <c r="W25" s="55" t="s">
        <v>9</v>
      </c>
      <c r="X25" s="54" t="s">
        <v>100</v>
      </c>
      <c r="Y25" s="54" t="s">
        <v>100</v>
      </c>
      <c r="Z25" s="54" t="s">
        <v>100</v>
      </c>
      <c r="AA25" s="54" t="s">
        <v>100</v>
      </c>
      <c r="AB25" s="54" t="s">
        <v>100</v>
      </c>
      <c r="AC25" s="56">
        <f t="shared" si="42"/>
        <v>0</v>
      </c>
      <c r="AD25" s="56">
        <f t="shared" si="43"/>
        <v>1</v>
      </c>
      <c r="AE25" s="56">
        <f t="shared" si="44"/>
        <v>0</v>
      </c>
      <c r="AF25" s="56">
        <f t="shared" si="45"/>
        <v>0</v>
      </c>
      <c r="AG25" s="56">
        <f t="shared" si="46"/>
        <v>0</v>
      </c>
      <c r="AH25" s="56">
        <f t="shared" si="47"/>
        <v>0</v>
      </c>
      <c r="AI25" s="56">
        <f t="shared" si="48"/>
        <v>0</v>
      </c>
      <c r="AJ25" s="56">
        <f t="shared" si="49"/>
        <v>0</v>
      </c>
      <c r="AK25" s="56">
        <f t="shared" si="50"/>
        <v>1</v>
      </c>
      <c r="AL25" s="56">
        <f t="shared" si="51"/>
        <v>0</v>
      </c>
      <c r="AM25" s="56">
        <f t="shared" si="52"/>
        <v>0</v>
      </c>
      <c r="AN25" s="56">
        <f t="shared" si="53"/>
        <v>0</v>
      </c>
      <c r="AO25" s="56">
        <f t="shared" si="54"/>
        <v>0</v>
      </c>
      <c r="AP25" s="56">
        <f t="shared" si="55"/>
        <v>0</v>
      </c>
      <c r="AQ25" s="54" t="s">
        <v>100</v>
      </c>
    </row>
    <row r="26" spans="1:43" ht="25.5">
      <c r="A26" s="52">
        <f>Перечень!A30</f>
        <v>19</v>
      </c>
      <c r="B26" s="53" t="str">
        <f>Перечень!B30</f>
        <v>Рабочее место младшего воспитателя</v>
      </c>
      <c r="C26" s="54">
        <f>Перечень!D30</f>
        <v>1</v>
      </c>
      <c r="D26" s="54">
        <f>Перечень!E30</f>
        <v>1</v>
      </c>
      <c r="E26" s="55" t="s">
        <v>9</v>
      </c>
      <c r="F26" s="55" t="s">
        <v>9</v>
      </c>
      <c r="G26" s="55" t="s">
        <v>9</v>
      </c>
      <c r="H26" s="55"/>
      <c r="I26" s="55" t="s">
        <v>9</v>
      </c>
      <c r="J26" s="55" t="s">
        <v>9</v>
      </c>
      <c r="K26" s="55" t="s">
        <v>9</v>
      </c>
      <c r="L26" s="55"/>
      <c r="M26" s="55" t="s">
        <v>9</v>
      </c>
      <c r="N26" s="55" t="s">
        <v>9</v>
      </c>
      <c r="O26" s="55"/>
      <c r="P26" s="55" t="s">
        <v>9</v>
      </c>
      <c r="Q26" s="55" t="s">
        <v>9</v>
      </c>
      <c r="R26" s="55" t="s">
        <v>99</v>
      </c>
      <c r="S26" s="55" t="s">
        <v>99</v>
      </c>
      <c r="T26" s="55" t="s">
        <v>99</v>
      </c>
      <c r="U26" s="55" t="s">
        <v>9</v>
      </c>
      <c r="V26" s="55" t="s">
        <v>99</v>
      </c>
      <c r="W26" s="55" t="s">
        <v>9</v>
      </c>
      <c r="X26" s="54" t="s">
        <v>100</v>
      </c>
      <c r="Y26" s="54" t="s">
        <v>100</v>
      </c>
      <c r="Z26" s="54" t="s">
        <v>100</v>
      </c>
      <c r="AA26" s="54" t="s">
        <v>100</v>
      </c>
      <c r="AB26" s="54" t="s">
        <v>100</v>
      </c>
      <c r="AC26" s="56">
        <f t="shared" si="42"/>
        <v>0</v>
      </c>
      <c r="AD26" s="56">
        <f t="shared" si="43"/>
        <v>1</v>
      </c>
      <c r="AE26" s="56">
        <f t="shared" si="44"/>
        <v>0</v>
      </c>
      <c r="AF26" s="56">
        <f t="shared" si="45"/>
        <v>0</v>
      </c>
      <c r="AG26" s="56">
        <f t="shared" si="46"/>
        <v>0</v>
      </c>
      <c r="AH26" s="56">
        <f t="shared" si="47"/>
        <v>0</v>
      </c>
      <c r="AI26" s="56">
        <f t="shared" si="48"/>
        <v>0</v>
      </c>
      <c r="AJ26" s="56">
        <f t="shared" si="49"/>
        <v>0</v>
      </c>
      <c r="AK26" s="56">
        <f t="shared" si="50"/>
        <v>1</v>
      </c>
      <c r="AL26" s="56">
        <f t="shared" si="51"/>
        <v>0</v>
      </c>
      <c r="AM26" s="56">
        <f t="shared" si="52"/>
        <v>0</v>
      </c>
      <c r="AN26" s="56">
        <f t="shared" si="53"/>
        <v>0</v>
      </c>
      <c r="AO26" s="56">
        <f t="shared" si="54"/>
        <v>0</v>
      </c>
      <c r="AP26" s="56">
        <f t="shared" si="55"/>
        <v>0</v>
      </c>
      <c r="AQ26" s="54" t="s">
        <v>100</v>
      </c>
    </row>
    <row r="27" spans="1:43" ht="25.5">
      <c r="A27" s="52">
        <f>Перечень!A31</f>
        <v>20</v>
      </c>
      <c r="B27" s="53" t="str">
        <f>Перечень!B31</f>
        <v>Рабочее место младшего воспитателя</v>
      </c>
      <c r="C27" s="54">
        <f>Перечень!D31</f>
        <v>1</v>
      </c>
      <c r="D27" s="54">
        <f>Перечень!E31</f>
        <v>1</v>
      </c>
      <c r="E27" s="55" t="s">
        <v>9</v>
      </c>
      <c r="F27" s="55" t="s">
        <v>9</v>
      </c>
      <c r="G27" s="55" t="s">
        <v>9</v>
      </c>
      <c r="H27" s="55"/>
      <c r="I27" s="55" t="s">
        <v>9</v>
      </c>
      <c r="J27" s="55" t="s">
        <v>9</v>
      </c>
      <c r="K27" s="55" t="s">
        <v>9</v>
      </c>
      <c r="L27" s="55"/>
      <c r="M27" s="55" t="s">
        <v>9</v>
      </c>
      <c r="N27" s="55" t="s">
        <v>9</v>
      </c>
      <c r="O27" s="55"/>
      <c r="P27" s="55" t="s">
        <v>9</v>
      </c>
      <c r="Q27" s="55" t="s">
        <v>9</v>
      </c>
      <c r="R27" s="55" t="s">
        <v>99</v>
      </c>
      <c r="S27" s="55" t="s">
        <v>99</v>
      </c>
      <c r="T27" s="55" t="s">
        <v>99</v>
      </c>
      <c r="U27" s="55" t="s">
        <v>9</v>
      </c>
      <c r="V27" s="55" t="s">
        <v>99</v>
      </c>
      <c r="W27" s="55" t="s">
        <v>9</v>
      </c>
      <c r="X27" s="54" t="s">
        <v>100</v>
      </c>
      <c r="Y27" s="54" t="s">
        <v>100</v>
      </c>
      <c r="Z27" s="54" t="s">
        <v>100</v>
      </c>
      <c r="AA27" s="54" t="s">
        <v>100</v>
      </c>
      <c r="AB27" s="54" t="s">
        <v>100</v>
      </c>
      <c r="AC27" s="56">
        <f t="shared" si="42"/>
        <v>0</v>
      </c>
      <c r="AD27" s="56">
        <f t="shared" si="43"/>
        <v>1</v>
      </c>
      <c r="AE27" s="56">
        <f t="shared" si="44"/>
        <v>0</v>
      </c>
      <c r="AF27" s="56">
        <f t="shared" si="45"/>
        <v>0</v>
      </c>
      <c r="AG27" s="56">
        <f t="shared" si="46"/>
        <v>0</v>
      </c>
      <c r="AH27" s="56">
        <f t="shared" si="47"/>
        <v>0</v>
      </c>
      <c r="AI27" s="56">
        <f t="shared" si="48"/>
        <v>0</v>
      </c>
      <c r="AJ27" s="56">
        <f t="shared" si="49"/>
        <v>0</v>
      </c>
      <c r="AK27" s="56">
        <f t="shared" si="50"/>
        <v>1</v>
      </c>
      <c r="AL27" s="56">
        <f t="shared" si="51"/>
        <v>0</v>
      </c>
      <c r="AM27" s="56">
        <f t="shared" si="52"/>
        <v>0</v>
      </c>
      <c r="AN27" s="56">
        <f t="shared" si="53"/>
        <v>0</v>
      </c>
      <c r="AO27" s="56">
        <f t="shared" si="54"/>
        <v>0</v>
      </c>
      <c r="AP27" s="56">
        <f t="shared" si="55"/>
        <v>0</v>
      </c>
      <c r="AQ27" s="54" t="s">
        <v>100</v>
      </c>
    </row>
    <row r="28" spans="1:43" ht="25.5">
      <c r="A28" s="52">
        <f>Перечень!A32</f>
        <v>21</v>
      </c>
      <c r="B28" s="53" t="str">
        <f>Перечень!B32</f>
        <v>Рабочее место младшего воспитателя</v>
      </c>
      <c r="C28" s="54">
        <f>Перечень!D32</f>
        <v>1</v>
      </c>
      <c r="D28" s="54">
        <f>Перечень!E32</f>
        <v>1</v>
      </c>
      <c r="E28" s="55" t="s">
        <v>9</v>
      </c>
      <c r="F28" s="55" t="s">
        <v>9</v>
      </c>
      <c r="G28" s="55" t="s">
        <v>9</v>
      </c>
      <c r="H28" s="55"/>
      <c r="I28" s="55" t="s">
        <v>9</v>
      </c>
      <c r="J28" s="55" t="s">
        <v>9</v>
      </c>
      <c r="K28" s="55" t="s">
        <v>9</v>
      </c>
      <c r="L28" s="55"/>
      <c r="M28" s="55" t="s">
        <v>9</v>
      </c>
      <c r="N28" s="55" t="s">
        <v>9</v>
      </c>
      <c r="O28" s="55"/>
      <c r="P28" s="55" t="s">
        <v>9</v>
      </c>
      <c r="Q28" s="55" t="s">
        <v>9</v>
      </c>
      <c r="R28" s="55" t="s">
        <v>99</v>
      </c>
      <c r="S28" s="55" t="s">
        <v>99</v>
      </c>
      <c r="T28" s="55" t="s">
        <v>99</v>
      </c>
      <c r="U28" s="55" t="s">
        <v>9</v>
      </c>
      <c r="V28" s="55" t="s">
        <v>99</v>
      </c>
      <c r="W28" s="55" t="s">
        <v>9</v>
      </c>
      <c r="X28" s="54" t="s">
        <v>100</v>
      </c>
      <c r="Y28" s="54" t="s">
        <v>100</v>
      </c>
      <c r="Z28" s="54" t="s">
        <v>100</v>
      </c>
      <c r="AA28" s="54" t="s">
        <v>100</v>
      </c>
      <c r="AB28" s="54" t="s">
        <v>100</v>
      </c>
      <c r="AC28" s="56">
        <f t="shared" si="42"/>
        <v>0</v>
      </c>
      <c r="AD28" s="56">
        <f t="shared" si="43"/>
        <v>1</v>
      </c>
      <c r="AE28" s="56">
        <f t="shared" si="44"/>
        <v>0</v>
      </c>
      <c r="AF28" s="56">
        <f t="shared" si="45"/>
        <v>0</v>
      </c>
      <c r="AG28" s="56">
        <f t="shared" si="46"/>
        <v>0</v>
      </c>
      <c r="AH28" s="56">
        <f t="shared" si="47"/>
        <v>0</v>
      </c>
      <c r="AI28" s="56">
        <f t="shared" si="48"/>
        <v>0</v>
      </c>
      <c r="AJ28" s="56">
        <f t="shared" si="49"/>
        <v>0</v>
      </c>
      <c r="AK28" s="56">
        <f t="shared" si="50"/>
        <v>1</v>
      </c>
      <c r="AL28" s="56">
        <f t="shared" si="51"/>
        <v>0</v>
      </c>
      <c r="AM28" s="56">
        <f t="shared" si="52"/>
        <v>0</v>
      </c>
      <c r="AN28" s="56">
        <f t="shared" si="53"/>
        <v>0</v>
      </c>
      <c r="AO28" s="56">
        <f t="shared" si="54"/>
        <v>0</v>
      </c>
      <c r="AP28" s="56">
        <f t="shared" si="55"/>
        <v>0</v>
      </c>
      <c r="AQ28" s="54" t="s">
        <v>100</v>
      </c>
    </row>
    <row r="29" spans="1:43" ht="25.5">
      <c r="A29" s="52">
        <f>Перечень!A33</f>
        <v>22</v>
      </c>
      <c r="B29" s="53" t="str">
        <f>Перечень!B33</f>
        <v>Рабочее место младшего воспитателя</v>
      </c>
      <c r="C29" s="54">
        <f>Перечень!D33</f>
        <v>1</v>
      </c>
      <c r="D29" s="54">
        <f>Перечень!E33</f>
        <v>1</v>
      </c>
      <c r="E29" s="55" t="s">
        <v>9</v>
      </c>
      <c r="F29" s="55" t="s">
        <v>9</v>
      </c>
      <c r="G29" s="55" t="s">
        <v>9</v>
      </c>
      <c r="H29" s="55"/>
      <c r="I29" s="55" t="s">
        <v>9</v>
      </c>
      <c r="J29" s="55" t="s">
        <v>9</v>
      </c>
      <c r="K29" s="55" t="s">
        <v>9</v>
      </c>
      <c r="L29" s="55"/>
      <c r="M29" s="55" t="s">
        <v>9</v>
      </c>
      <c r="N29" s="55" t="s">
        <v>9</v>
      </c>
      <c r="O29" s="55"/>
      <c r="P29" s="55" t="s">
        <v>9</v>
      </c>
      <c r="Q29" s="55" t="s">
        <v>9</v>
      </c>
      <c r="R29" s="55" t="s">
        <v>99</v>
      </c>
      <c r="S29" s="55" t="s">
        <v>99</v>
      </c>
      <c r="T29" s="55" t="s">
        <v>99</v>
      </c>
      <c r="U29" s="55" t="s">
        <v>9</v>
      </c>
      <c r="V29" s="55" t="s">
        <v>99</v>
      </c>
      <c r="W29" s="55" t="s">
        <v>9</v>
      </c>
      <c r="X29" s="54" t="s">
        <v>100</v>
      </c>
      <c r="Y29" s="54" t="s">
        <v>100</v>
      </c>
      <c r="Z29" s="54" t="s">
        <v>100</v>
      </c>
      <c r="AA29" s="54" t="s">
        <v>100</v>
      </c>
      <c r="AB29" s="54" t="s">
        <v>100</v>
      </c>
      <c r="AC29" s="56">
        <f t="shared" si="42"/>
        <v>0</v>
      </c>
      <c r="AD29" s="56">
        <f t="shared" si="43"/>
        <v>1</v>
      </c>
      <c r="AE29" s="56">
        <f t="shared" si="44"/>
        <v>0</v>
      </c>
      <c r="AF29" s="56">
        <f t="shared" si="45"/>
        <v>0</v>
      </c>
      <c r="AG29" s="56">
        <f t="shared" si="46"/>
        <v>0</v>
      </c>
      <c r="AH29" s="56">
        <f t="shared" si="47"/>
        <v>0</v>
      </c>
      <c r="AI29" s="56">
        <f t="shared" si="48"/>
        <v>0</v>
      </c>
      <c r="AJ29" s="56">
        <f t="shared" si="49"/>
        <v>0</v>
      </c>
      <c r="AK29" s="56">
        <f t="shared" si="50"/>
        <v>1</v>
      </c>
      <c r="AL29" s="56">
        <f t="shared" si="51"/>
        <v>0</v>
      </c>
      <c r="AM29" s="56">
        <f t="shared" si="52"/>
        <v>0</v>
      </c>
      <c r="AN29" s="56">
        <f t="shared" si="53"/>
        <v>0</v>
      </c>
      <c r="AO29" s="56">
        <f t="shared" si="54"/>
        <v>0</v>
      </c>
      <c r="AP29" s="56">
        <f t="shared" si="55"/>
        <v>0</v>
      </c>
      <c r="AQ29" s="54" t="s">
        <v>100</v>
      </c>
    </row>
    <row r="30" spans="1:43" ht="25.5">
      <c r="A30" s="52">
        <f>Перечень!A34</f>
        <v>23</v>
      </c>
      <c r="B30" s="53" t="str">
        <f>Перечень!B34</f>
        <v>Рабочее место младшего воспитателя</v>
      </c>
      <c r="C30" s="54">
        <f>Перечень!D34</f>
        <v>1</v>
      </c>
      <c r="D30" s="54">
        <f>Перечень!E34</f>
        <v>1</v>
      </c>
      <c r="E30" s="55" t="s">
        <v>9</v>
      </c>
      <c r="F30" s="55" t="s">
        <v>9</v>
      </c>
      <c r="G30" s="55" t="s">
        <v>9</v>
      </c>
      <c r="H30" s="55"/>
      <c r="I30" s="55" t="s">
        <v>9</v>
      </c>
      <c r="J30" s="55" t="s">
        <v>9</v>
      </c>
      <c r="K30" s="55" t="s">
        <v>9</v>
      </c>
      <c r="L30" s="55"/>
      <c r="M30" s="55" t="s">
        <v>9</v>
      </c>
      <c r="N30" s="55" t="s">
        <v>9</v>
      </c>
      <c r="O30" s="55"/>
      <c r="P30" s="55" t="s">
        <v>9</v>
      </c>
      <c r="Q30" s="55" t="s">
        <v>9</v>
      </c>
      <c r="R30" s="55" t="s">
        <v>99</v>
      </c>
      <c r="S30" s="55" t="s">
        <v>99</v>
      </c>
      <c r="T30" s="55" t="s">
        <v>99</v>
      </c>
      <c r="U30" s="55" t="s">
        <v>9</v>
      </c>
      <c r="V30" s="55" t="s">
        <v>99</v>
      </c>
      <c r="W30" s="55" t="s">
        <v>9</v>
      </c>
      <c r="X30" s="54" t="s">
        <v>100</v>
      </c>
      <c r="Y30" s="54" t="s">
        <v>100</v>
      </c>
      <c r="Z30" s="54" t="s">
        <v>100</v>
      </c>
      <c r="AA30" s="54" t="s">
        <v>100</v>
      </c>
      <c r="AB30" s="54" t="s">
        <v>100</v>
      </c>
      <c r="AC30" s="56">
        <f t="shared" si="42"/>
        <v>0</v>
      </c>
      <c r="AD30" s="56">
        <f t="shared" si="43"/>
        <v>1</v>
      </c>
      <c r="AE30" s="56">
        <f t="shared" si="44"/>
        <v>0</v>
      </c>
      <c r="AF30" s="56">
        <f t="shared" si="45"/>
        <v>0</v>
      </c>
      <c r="AG30" s="56">
        <f t="shared" si="46"/>
        <v>0</v>
      </c>
      <c r="AH30" s="56">
        <f t="shared" si="47"/>
        <v>0</v>
      </c>
      <c r="AI30" s="56">
        <f t="shared" si="48"/>
        <v>0</v>
      </c>
      <c r="AJ30" s="56">
        <f t="shared" si="49"/>
        <v>0</v>
      </c>
      <c r="AK30" s="56">
        <f t="shared" si="50"/>
        <v>1</v>
      </c>
      <c r="AL30" s="56">
        <f t="shared" si="51"/>
        <v>0</v>
      </c>
      <c r="AM30" s="56">
        <f t="shared" si="52"/>
        <v>0</v>
      </c>
      <c r="AN30" s="56">
        <f t="shared" si="53"/>
        <v>0</v>
      </c>
      <c r="AO30" s="56">
        <f t="shared" si="54"/>
        <v>0</v>
      </c>
      <c r="AP30" s="56">
        <f t="shared" si="55"/>
        <v>0</v>
      </c>
      <c r="AQ30" s="54" t="s">
        <v>100</v>
      </c>
    </row>
    <row r="31" spans="1:43" ht="25.5">
      <c r="A31" s="52">
        <f>Перечень!A35</f>
        <v>24</v>
      </c>
      <c r="B31" s="53" t="str">
        <f>Перечень!B35</f>
        <v>Рабочее место младшего воспитателя</v>
      </c>
      <c r="C31" s="54">
        <f>Перечень!D35</f>
        <v>1</v>
      </c>
      <c r="D31" s="54">
        <f>Перечень!E35</f>
        <v>1</v>
      </c>
      <c r="E31" s="55" t="s">
        <v>9</v>
      </c>
      <c r="F31" s="55" t="s">
        <v>9</v>
      </c>
      <c r="G31" s="55" t="s">
        <v>9</v>
      </c>
      <c r="H31" s="55"/>
      <c r="I31" s="55" t="s">
        <v>9</v>
      </c>
      <c r="J31" s="55" t="s">
        <v>9</v>
      </c>
      <c r="K31" s="55" t="s">
        <v>9</v>
      </c>
      <c r="L31" s="55"/>
      <c r="M31" s="55" t="s">
        <v>9</v>
      </c>
      <c r="N31" s="55" t="s">
        <v>9</v>
      </c>
      <c r="O31" s="55"/>
      <c r="P31" s="55" t="s">
        <v>9</v>
      </c>
      <c r="Q31" s="55" t="s">
        <v>9</v>
      </c>
      <c r="R31" s="55" t="s">
        <v>99</v>
      </c>
      <c r="S31" s="55" t="s">
        <v>99</v>
      </c>
      <c r="T31" s="55" t="s">
        <v>99</v>
      </c>
      <c r="U31" s="55" t="s">
        <v>9</v>
      </c>
      <c r="V31" s="55" t="s">
        <v>99</v>
      </c>
      <c r="W31" s="55" t="s">
        <v>9</v>
      </c>
      <c r="X31" s="54" t="s">
        <v>100</v>
      </c>
      <c r="Y31" s="54" t="s">
        <v>100</v>
      </c>
      <c r="Z31" s="54" t="s">
        <v>100</v>
      </c>
      <c r="AA31" s="54" t="s">
        <v>100</v>
      </c>
      <c r="AB31" s="54" t="s">
        <v>100</v>
      </c>
      <c r="AC31" s="56">
        <f t="shared" si="42"/>
        <v>0</v>
      </c>
      <c r="AD31" s="56">
        <f t="shared" si="43"/>
        <v>1</v>
      </c>
      <c r="AE31" s="56">
        <f t="shared" si="44"/>
        <v>0</v>
      </c>
      <c r="AF31" s="56">
        <f t="shared" si="45"/>
        <v>0</v>
      </c>
      <c r="AG31" s="56">
        <f t="shared" si="46"/>
        <v>0</v>
      </c>
      <c r="AH31" s="56">
        <f t="shared" si="47"/>
        <v>0</v>
      </c>
      <c r="AI31" s="56">
        <f t="shared" si="48"/>
        <v>0</v>
      </c>
      <c r="AJ31" s="56">
        <f t="shared" si="49"/>
        <v>0</v>
      </c>
      <c r="AK31" s="56">
        <f t="shared" si="50"/>
        <v>1</v>
      </c>
      <c r="AL31" s="56">
        <f t="shared" si="51"/>
        <v>0</v>
      </c>
      <c r="AM31" s="56">
        <f t="shared" si="52"/>
        <v>0</v>
      </c>
      <c r="AN31" s="56">
        <f t="shared" si="53"/>
        <v>0</v>
      </c>
      <c r="AO31" s="56">
        <f t="shared" si="54"/>
        <v>0</v>
      </c>
      <c r="AP31" s="56">
        <f t="shared" si="55"/>
        <v>0</v>
      </c>
      <c r="AQ31" s="54" t="s">
        <v>100</v>
      </c>
    </row>
    <row r="32" spans="1:43" ht="25.5">
      <c r="A32" s="52">
        <f>Перечень!A36</f>
        <v>25</v>
      </c>
      <c r="B32" s="53" t="str">
        <f>Перечень!B36</f>
        <v>Рабочее место младшего воспитателя</v>
      </c>
      <c r="C32" s="54">
        <f>Перечень!D36</f>
        <v>1</v>
      </c>
      <c r="D32" s="54">
        <f>Перечень!E36</f>
        <v>1</v>
      </c>
      <c r="E32" s="55" t="s">
        <v>9</v>
      </c>
      <c r="F32" s="55" t="s">
        <v>9</v>
      </c>
      <c r="G32" s="55" t="s">
        <v>9</v>
      </c>
      <c r="H32" s="55"/>
      <c r="I32" s="55" t="s">
        <v>9</v>
      </c>
      <c r="J32" s="55" t="s">
        <v>9</v>
      </c>
      <c r="K32" s="55" t="s">
        <v>9</v>
      </c>
      <c r="L32" s="55"/>
      <c r="M32" s="55" t="s">
        <v>9</v>
      </c>
      <c r="N32" s="55" t="s">
        <v>9</v>
      </c>
      <c r="O32" s="55"/>
      <c r="P32" s="55" t="s">
        <v>9</v>
      </c>
      <c r="Q32" s="55" t="s">
        <v>9</v>
      </c>
      <c r="R32" s="55" t="s">
        <v>99</v>
      </c>
      <c r="S32" s="55" t="s">
        <v>99</v>
      </c>
      <c r="T32" s="55" t="s">
        <v>99</v>
      </c>
      <c r="U32" s="55" t="s">
        <v>9</v>
      </c>
      <c r="V32" s="55" t="s">
        <v>99</v>
      </c>
      <c r="W32" s="55" t="s">
        <v>9</v>
      </c>
      <c r="X32" s="54" t="s">
        <v>100</v>
      </c>
      <c r="Y32" s="54" t="s">
        <v>100</v>
      </c>
      <c r="Z32" s="54" t="s">
        <v>100</v>
      </c>
      <c r="AA32" s="54" t="s">
        <v>100</v>
      </c>
      <c r="AB32" s="54" t="s">
        <v>100</v>
      </c>
      <c r="AC32" s="56">
        <f t="shared" si="42"/>
        <v>0</v>
      </c>
      <c r="AD32" s="56">
        <f t="shared" si="43"/>
        <v>1</v>
      </c>
      <c r="AE32" s="56">
        <f t="shared" si="44"/>
        <v>0</v>
      </c>
      <c r="AF32" s="56">
        <f t="shared" si="45"/>
        <v>0</v>
      </c>
      <c r="AG32" s="56">
        <f t="shared" si="46"/>
        <v>0</v>
      </c>
      <c r="AH32" s="56">
        <f t="shared" si="47"/>
        <v>0</v>
      </c>
      <c r="AI32" s="56">
        <f t="shared" si="48"/>
        <v>0</v>
      </c>
      <c r="AJ32" s="56">
        <f t="shared" si="49"/>
        <v>0</v>
      </c>
      <c r="AK32" s="56">
        <f t="shared" si="50"/>
        <v>1</v>
      </c>
      <c r="AL32" s="56">
        <f t="shared" si="51"/>
        <v>0</v>
      </c>
      <c r="AM32" s="56">
        <f t="shared" si="52"/>
        <v>0</v>
      </c>
      <c r="AN32" s="56">
        <f t="shared" si="53"/>
        <v>0</v>
      </c>
      <c r="AO32" s="56">
        <f t="shared" si="54"/>
        <v>0</v>
      </c>
      <c r="AP32" s="56">
        <f t="shared" si="55"/>
        <v>0</v>
      </c>
      <c r="AQ32" s="54" t="s">
        <v>100</v>
      </c>
    </row>
    <row r="33" spans="1:43" ht="25.5">
      <c r="A33" s="52">
        <f>Перечень!A37</f>
        <v>26</v>
      </c>
      <c r="B33" s="53" t="str">
        <f>Перечень!B37</f>
        <v>Рабочее место младшего воспитателя</v>
      </c>
      <c r="C33" s="54">
        <f>Перечень!D37</f>
        <v>1</v>
      </c>
      <c r="D33" s="54">
        <f>Перечень!E37</f>
        <v>1</v>
      </c>
      <c r="E33" s="55" t="s">
        <v>9</v>
      </c>
      <c r="F33" s="55" t="s">
        <v>9</v>
      </c>
      <c r="G33" s="55" t="s">
        <v>9</v>
      </c>
      <c r="H33" s="55"/>
      <c r="I33" s="55" t="s">
        <v>9</v>
      </c>
      <c r="J33" s="55" t="s">
        <v>9</v>
      </c>
      <c r="K33" s="55" t="s">
        <v>9</v>
      </c>
      <c r="L33" s="55"/>
      <c r="M33" s="55" t="s">
        <v>9</v>
      </c>
      <c r="N33" s="55" t="s">
        <v>9</v>
      </c>
      <c r="O33" s="55"/>
      <c r="P33" s="55" t="s">
        <v>9</v>
      </c>
      <c r="Q33" s="55" t="s">
        <v>9</v>
      </c>
      <c r="R33" s="55" t="s">
        <v>99</v>
      </c>
      <c r="S33" s="55" t="s">
        <v>99</v>
      </c>
      <c r="T33" s="55" t="s">
        <v>99</v>
      </c>
      <c r="U33" s="55" t="s">
        <v>9</v>
      </c>
      <c r="V33" s="55" t="s">
        <v>99</v>
      </c>
      <c r="W33" s="55" t="s">
        <v>9</v>
      </c>
      <c r="X33" s="54" t="s">
        <v>100</v>
      </c>
      <c r="Y33" s="54" t="s">
        <v>100</v>
      </c>
      <c r="Z33" s="54" t="s">
        <v>100</v>
      </c>
      <c r="AA33" s="54" t="s">
        <v>100</v>
      </c>
      <c r="AB33" s="54" t="s">
        <v>100</v>
      </c>
      <c r="AC33" s="56">
        <f t="shared" si="42"/>
        <v>0</v>
      </c>
      <c r="AD33" s="56">
        <f t="shared" si="43"/>
        <v>1</v>
      </c>
      <c r="AE33" s="56">
        <f t="shared" si="44"/>
        <v>0</v>
      </c>
      <c r="AF33" s="56">
        <f t="shared" si="45"/>
        <v>0</v>
      </c>
      <c r="AG33" s="56">
        <f t="shared" si="46"/>
        <v>0</v>
      </c>
      <c r="AH33" s="56">
        <f t="shared" si="47"/>
        <v>0</v>
      </c>
      <c r="AI33" s="56">
        <f t="shared" si="48"/>
        <v>0</v>
      </c>
      <c r="AJ33" s="56">
        <f t="shared" si="49"/>
        <v>0</v>
      </c>
      <c r="AK33" s="56">
        <f t="shared" si="50"/>
        <v>1</v>
      </c>
      <c r="AL33" s="56">
        <f t="shared" si="51"/>
        <v>0</v>
      </c>
      <c r="AM33" s="56">
        <f t="shared" si="52"/>
        <v>0</v>
      </c>
      <c r="AN33" s="56">
        <f t="shared" si="53"/>
        <v>0</v>
      </c>
      <c r="AO33" s="56">
        <f t="shared" si="54"/>
        <v>0</v>
      </c>
      <c r="AP33" s="56">
        <f t="shared" si="55"/>
        <v>0</v>
      </c>
      <c r="AQ33" s="54" t="s">
        <v>100</v>
      </c>
    </row>
    <row r="34" spans="1:43" ht="25.5" hidden="1">
      <c r="A34" s="52" t="str">
        <f>Перечень!A38</f>
        <v>Педагоги</v>
      </c>
      <c r="B34" s="53">
        <f>Перечень!B38</f>
        <v>0</v>
      </c>
      <c r="C34" s="54">
        <f>Перечень!D38</f>
        <v>0</v>
      </c>
      <c r="D34" s="54">
        <f>Перечень!E38</f>
        <v>0</v>
      </c>
      <c r="E34" s="55" t="s">
        <v>9</v>
      </c>
      <c r="F34" s="55" t="s">
        <v>9</v>
      </c>
      <c r="G34" s="55" t="s">
        <v>9</v>
      </c>
      <c r="H34" s="55"/>
      <c r="I34" s="55" t="s">
        <v>9</v>
      </c>
      <c r="J34" s="55" t="s">
        <v>9</v>
      </c>
      <c r="K34" s="55" t="s">
        <v>9</v>
      </c>
      <c r="L34" s="55"/>
      <c r="M34" s="55" t="s">
        <v>9</v>
      </c>
      <c r="N34" s="55" t="s">
        <v>9</v>
      </c>
      <c r="O34" s="55"/>
      <c r="P34" s="55" t="s">
        <v>9</v>
      </c>
      <c r="Q34" s="55" t="s">
        <v>9</v>
      </c>
      <c r="R34" s="55" t="s">
        <v>99</v>
      </c>
      <c r="S34" s="55" t="s">
        <v>99</v>
      </c>
      <c r="T34" s="55" t="s">
        <v>164</v>
      </c>
      <c r="U34" s="55" t="s">
        <v>9</v>
      </c>
      <c r="V34" s="55" t="s">
        <v>9</v>
      </c>
      <c r="W34" s="55" t="s">
        <v>9</v>
      </c>
      <c r="X34" s="54" t="s">
        <v>100</v>
      </c>
      <c r="Y34" s="54" t="s">
        <v>100</v>
      </c>
      <c r="Z34" s="54" t="s">
        <v>100</v>
      </c>
      <c r="AA34" s="54" t="s">
        <v>100</v>
      </c>
      <c r="AB34" s="54" t="s">
        <v>100</v>
      </c>
      <c r="AC34" s="56">
        <f t="shared" si="14"/>
        <v>0</v>
      </c>
      <c r="AD34" s="56">
        <f t="shared" si="15"/>
        <v>0</v>
      </c>
      <c r="AE34" s="56">
        <f t="shared" si="16"/>
        <v>0</v>
      </c>
      <c r="AF34" s="56">
        <f t="shared" si="17"/>
        <v>0</v>
      </c>
      <c r="AG34" s="56">
        <f t="shared" si="18"/>
        <v>0</v>
      </c>
      <c r="AH34" s="56">
        <f t="shared" si="19"/>
        <v>0</v>
      </c>
      <c r="AI34" s="56">
        <f t="shared" si="20"/>
        <v>0</v>
      </c>
      <c r="AJ34" s="56">
        <f t="shared" si="21"/>
        <v>0</v>
      </c>
      <c r="AK34" s="56">
        <f t="shared" si="22"/>
        <v>0</v>
      </c>
      <c r="AL34" s="56">
        <f t="shared" si="23"/>
        <v>0</v>
      </c>
      <c r="AM34" s="56">
        <f t="shared" si="24"/>
        <v>0</v>
      </c>
      <c r="AN34" s="56">
        <f t="shared" si="25"/>
        <v>0</v>
      </c>
      <c r="AO34" s="56">
        <f t="shared" si="26"/>
        <v>0</v>
      </c>
      <c r="AP34" s="56">
        <f t="shared" si="27"/>
        <v>0</v>
      </c>
      <c r="AQ34" s="54" t="s">
        <v>100</v>
      </c>
    </row>
    <row r="35" spans="1:43" ht="38.25">
      <c r="A35" s="52">
        <f>Перечень!A39</f>
        <v>27</v>
      </c>
      <c r="B35" s="53" t="str">
        <f>Перечень!B39</f>
        <v>Рабочее место инструктора по физической культуре</v>
      </c>
      <c r="C35" s="54">
        <f>Перечень!D39</f>
        <v>1</v>
      </c>
      <c r="D35" s="54">
        <f>Перечень!E39</f>
        <v>1</v>
      </c>
      <c r="E35" s="55" t="s">
        <v>9</v>
      </c>
      <c r="F35" s="55" t="s">
        <v>9</v>
      </c>
      <c r="G35" s="55" t="s">
        <v>9</v>
      </c>
      <c r="H35" s="55"/>
      <c r="I35" s="55" t="s">
        <v>9</v>
      </c>
      <c r="J35" s="55" t="s">
        <v>9</v>
      </c>
      <c r="K35" s="55" t="s">
        <v>9</v>
      </c>
      <c r="L35" s="55"/>
      <c r="M35" s="55" t="s">
        <v>9</v>
      </c>
      <c r="N35" s="55" t="s">
        <v>9</v>
      </c>
      <c r="O35" s="55"/>
      <c r="P35" s="55" t="s">
        <v>9</v>
      </c>
      <c r="Q35" s="55" t="s">
        <v>9</v>
      </c>
      <c r="R35" s="55" t="s">
        <v>164</v>
      </c>
      <c r="S35" s="55" t="s">
        <v>99</v>
      </c>
      <c r="T35" s="55" t="s">
        <v>99</v>
      </c>
      <c r="U35" s="55" t="s">
        <v>99</v>
      </c>
      <c r="V35" s="55" t="s">
        <v>99</v>
      </c>
      <c r="W35" s="55" t="s">
        <v>9</v>
      </c>
      <c r="X35" s="54" t="s">
        <v>100</v>
      </c>
      <c r="Y35" s="54" t="s">
        <v>100</v>
      </c>
      <c r="Z35" s="54" t="s">
        <v>167</v>
      </c>
      <c r="AA35" s="54" t="s">
        <v>100</v>
      </c>
      <c r="AB35" s="54" t="s">
        <v>100</v>
      </c>
      <c r="AC35" s="56">
        <f t="shared" si="14"/>
        <v>0</v>
      </c>
      <c r="AD35" s="56">
        <f t="shared" si="15"/>
        <v>1</v>
      </c>
      <c r="AE35" s="56">
        <f t="shared" si="16"/>
        <v>0</v>
      </c>
      <c r="AF35" s="56">
        <f t="shared" si="17"/>
        <v>0</v>
      </c>
      <c r="AG35" s="56">
        <f t="shared" si="18"/>
        <v>0</v>
      </c>
      <c r="AH35" s="56">
        <f t="shared" si="19"/>
        <v>0</v>
      </c>
      <c r="AI35" s="56">
        <f t="shared" si="20"/>
        <v>0</v>
      </c>
      <c r="AJ35" s="56">
        <f t="shared" si="21"/>
        <v>0</v>
      </c>
      <c r="AK35" s="56">
        <f t="shared" si="22"/>
        <v>1</v>
      </c>
      <c r="AL35" s="56">
        <f t="shared" si="23"/>
        <v>0</v>
      </c>
      <c r="AM35" s="56">
        <f t="shared" si="24"/>
        <v>0</v>
      </c>
      <c r="AN35" s="56">
        <f t="shared" si="25"/>
        <v>0</v>
      </c>
      <c r="AO35" s="56">
        <f t="shared" si="26"/>
        <v>0</v>
      </c>
      <c r="AP35" s="56">
        <f t="shared" si="27"/>
        <v>0</v>
      </c>
      <c r="AQ35" s="54" t="s">
        <v>100</v>
      </c>
    </row>
    <row r="36" spans="1:43" ht="38.25">
      <c r="A36" s="52">
        <f>Перечень!A40</f>
        <v>28</v>
      </c>
      <c r="B36" s="53" t="str">
        <f>Перечень!B40</f>
        <v>Рабочее место музыкального руководителя</v>
      </c>
      <c r="C36" s="54">
        <f>Перечень!D40</f>
        <v>2</v>
      </c>
      <c r="D36" s="54">
        <f>Перечень!E40</f>
        <v>2</v>
      </c>
      <c r="E36" s="55" t="s">
        <v>9</v>
      </c>
      <c r="F36" s="55" t="s">
        <v>9</v>
      </c>
      <c r="G36" s="55" t="s">
        <v>9</v>
      </c>
      <c r="H36" s="55"/>
      <c r="I36" s="55" t="s">
        <v>9</v>
      </c>
      <c r="J36" s="55" t="s">
        <v>9</v>
      </c>
      <c r="K36" s="55" t="s">
        <v>9</v>
      </c>
      <c r="L36" s="55"/>
      <c r="M36" s="55" t="s">
        <v>9</v>
      </c>
      <c r="N36" s="55" t="s">
        <v>9</v>
      </c>
      <c r="O36" s="55"/>
      <c r="P36" s="55" t="s">
        <v>9</v>
      </c>
      <c r="Q36" s="55" t="s">
        <v>9</v>
      </c>
      <c r="R36" s="55" t="s">
        <v>164</v>
      </c>
      <c r="S36" s="55" t="s">
        <v>99</v>
      </c>
      <c r="T36" s="55" t="s">
        <v>99</v>
      </c>
      <c r="U36" s="55" t="s">
        <v>164</v>
      </c>
      <c r="V36" s="55" t="s">
        <v>99</v>
      </c>
      <c r="W36" s="55" t="s">
        <v>9</v>
      </c>
      <c r="X36" s="54" t="s">
        <v>100</v>
      </c>
      <c r="Y36" s="54" t="s">
        <v>100</v>
      </c>
      <c r="Z36" s="54" t="s">
        <v>167</v>
      </c>
      <c r="AA36" s="54" t="s">
        <v>100</v>
      </c>
      <c r="AB36" s="54" t="s">
        <v>100</v>
      </c>
      <c r="AC36" s="56">
        <f t="shared" si="14"/>
        <v>0</v>
      </c>
      <c r="AD36" s="56">
        <f t="shared" si="15"/>
        <v>2</v>
      </c>
      <c r="AE36" s="56">
        <f t="shared" si="16"/>
        <v>0</v>
      </c>
      <c r="AF36" s="56">
        <f t="shared" si="17"/>
        <v>0</v>
      </c>
      <c r="AG36" s="56">
        <f t="shared" si="18"/>
        <v>0</v>
      </c>
      <c r="AH36" s="56">
        <f t="shared" si="19"/>
        <v>0</v>
      </c>
      <c r="AI36" s="56">
        <f t="shared" si="20"/>
        <v>0</v>
      </c>
      <c r="AJ36" s="56">
        <f t="shared" si="21"/>
        <v>0</v>
      </c>
      <c r="AK36" s="56">
        <f t="shared" si="22"/>
        <v>2</v>
      </c>
      <c r="AL36" s="56">
        <f t="shared" si="23"/>
        <v>0</v>
      </c>
      <c r="AM36" s="56">
        <f t="shared" si="24"/>
        <v>0</v>
      </c>
      <c r="AN36" s="56">
        <f t="shared" si="25"/>
        <v>0</v>
      </c>
      <c r="AO36" s="56">
        <f t="shared" si="26"/>
        <v>0</v>
      </c>
      <c r="AP36" s="56">
        <f t="shared" si="27"/>
        <v>0</v>
      </c>
      <c r="AQ36" s="54" t="s">
        <v>167</v>
      </c>
    </row>
    <row r="37" spans="1:43" ht="25.5">
      <c r="A37" s="52">
        <f>Перечень!A41</f>
        <v>29</v>
      </c>
      <c r="B37" s="53" t="str">
        <f>Перечень!B41</f>
        <v>Рабочее место учителя-логопеда</v>
      </c>
      <c r="C37" s="54">
        <f>Перечень!D41</f>
        <v>1</v>
      </c>
      <c r="D37" s="54">
        <f>Перечень!E41</f>
        <v>1</v>
      </c>
      <c r="E37" s="55" t="s">
        <v>9</v>
      </c>
      <c r="F37" s="55" t="s">
        <v>9</v>
      </c>
      <c r="G37" s="55" t="s">
        <v>9</v>
      </c>
      <c r="H37" s="55"/>
      <c r="I37" s="55" t="s">
        <v>9</v>
      </c>
      <c r="J37" s="55" t="s">
        <v>9</v>
      </c>
      <c r="K37" s="55" t="s">
        <v>9</v>
      </c>
      <c r="L37" s="55"/>
      <c r="M37" s="55" t="s">
        <v>9</v>
      </c>
      <c r="N37" s="55" t="s">
        <v>9</v>
      </c>
      <c r="O37" s="55"/>
      <c r="P37" s="55" t="s">
        <v>9</v>
      </c>
      <c r="Q37" s="55" t="s">
        <v>9</v>
      </c>
      <c r="R37" s="55" t="s">
        <v>164</v>
      </c>
      <c r="S37" s="55" t="s">
        <v>99</v>
      </c>
      <c r="T37" s="55" t="s">
        <v>164</v>
      </c>
      <c r="U37" s="55" t="s">
        <v>99</v>
      </c>
      <c r="V37" s="55" t="s">
        <v>99</v>
      </c>
      <c r="W37" s="55" t="s">
        <v>9</v>
      </c>
      <c r="X37" s="54" t="s">
        <v>100</v>
      </c>
      <c r="Y37" s="54" t="s">
        <v>100</v>
      </c>
      <c r="Z37" s="54" t="s">
        <v>167</v>
      </c>
      <c r="AA37" s="54" t="s">
        <v>100</v>
      </c>
      <c r="AB37" s="54" t="s">
        <v>100</v>
      </c>
      <c r="AC37" s="56">
        <f t="shared" si="14"/>
        <v>0</v>
      </c>
      <c r="AD37" s="56">
        <f t="shared" si="15"/>
        <v>1</v>
      </c>
      <c r="AE37" s="56">
        <f t="shared" si="16"/>
        <v>0</v>
      </c>
      <c r="AF37" s="56">
        <f t="shared" si="17"/>
        <v>0</v>
      </c>
      <c r="AG37" s="56">
        <f t="shared" si="18"/>
        <v>0</v>
      </c>
      <c r="AH37" s="56">
        <f t="shared" si="19"/>
        <v>0</v>
      </c>
      <c r="AI37" s="56">
        <f t="shared" si="20"/>
        <v>0</v>
      </c>
      <c r="AJ37" s="56">
        <f t="shared" si="21"/>
        <v>0</v>
      </c>
      <c r="AK37" s="56">
        <f t="shared" si="22"/>
        <v>1</v>
      </c>
      <c r="AL37" s="56">
        <f t="shared" si="23"/>
        <v>0</v>
      </c>
      <c r="AM37" s="56">
        <f t="shared" si="24"/>
        <v>0</v>
      </c>
      <c r="AN37" s="56">
        <f t="shared" si="25"/>
        <v>0</v>
      </c>
      <c r="AO37" s="56">
        <f t="shared" si="26"/>
        <v>0</v>
      </c>
      <c r="AP37" s="56">
        <f t="shared" si="27"/>
        <v>0</v>
      </c>
      <c r="AQ37" s="54" t="s">
        <v>167</v>
      </c>
    </row>
    <row r="38" spans="1:43" ht="25.5">
      <c r="A38" s="52">
        <f>Перечень!A42</f>
        <v>30</v>
      </c>
      <c r="B38" s="53" t="str">
        <f>Перечень!B42</f>
        <v>Рабочее место педагога-психолога</v>
      </c>
      <c r="C38" s="54">
        <f>Перечень!D42</f>
        <v>1</v>
      </c>
      <c r="D38" s="54">
        <f>Перечень!E42</f>
        <v>1</v>
      </c>
      <c r="E38" s="55" t="s">
        <v>9</v>
      </c>
      <c r="F38" s="55" t="s">
        <v>9</v>
      </c>
      <c r="G38" s="55" t="s">
        <v>9</v>
      </c>
      <c r="H38" s="55"/>
      <c r="I38" s="55" t="s">
        <v>9</v>
      </c>
      <c r="J38" s="55" t="s">
        <v>9</v>
      </c>
      <c r="K38" s="55" t="s">
        <v>9</v>
      </c>
      <c r="L38" s="55"/>
      <c r="M38" s="55" t="s">
        <v>9</v>
      </c>
      <c r="N38" s="55" t="s">
        <v>9</v>
      </c>
      <c r="O38" s="55"/>
      <c r="P38" s="55" t="s">
        <v>9</v>
      </c>
      <c r="Q38" s="55" t="s">
        <v>9</v>
      </c>
      <c r="R38" s="55" t="s">
        <v>164</v>
      </c>
      <c r="S38" s="55" t="s">
        <v>99</v>
      </c>
      <c r="T38" s="55" t="s">
        <v>164</v>
      </c>
      <c r="U38" s="55" t="s">
        <v>99</v>
      </c>
      <c r="V38" s="55" t="s">
        <v>99</v>
      </c>
      <c r="W38" s="55" t="s">
        <v>9</v>
      </c>
      <c r="X38" s="54" t="s">
        <v>100</v>
      </c>
      <c r="Y38" s="54" t="s">
        <v>100</v>
      </c>
      <c r="Z38" s="54" t="s">
        <v>167</v>
      </c>
      <c r="AA38" s="54" t="s">
        <v>100</v>
      </c>
      <c r="AB38" s="54" t="s">
        <v>100</v>
      </c>
      <c r="AC38" s="56">
        <f t="shared" si="14"/>
        <v>0</v>
      </c>
      <c r="AD38" s="56">
        <f t="shared" si="15"/>
        <v>1</v>
      </c>
      <c r="AE38" s="56">
        <f t="shared" si="16"/>
        <v>0</v>
      </c>
      <c r="AF38" s="56">
        <f t="shared" si="17"/>
        <v>0</v>
      </c>
      <c r="AG38" s="56">
        <f t="shared" si="18"/>
        <v>0</v>
      </c>
      <c r="AH38" s="56">
        <f t="shared" si="19"/>
        <v>0</v>
      </c>
      <c r="AI38" s="56">
        <f t="shared" si="20"/>
        <v>0</v>
      </c>
      <c r="AJ38" s="56">
        <f t="shared" si="21"/>
        <v>0</v>
      </c>
      <c r="AK38" s="56">
        <f t="shared" si="22"/>
        <v>1</v>
      </c>
      <c r="AL38" s="56">
        <f t="shared" si="23"/>
        <v>0</v>
      </c>
      <c r="AM38" s="56">
        <f t="shared" si="24"/>
        <v>0</v>
      </c>
      <c r="AN38" s="56">
        <f t="shared" si="25"/>
        <v>0</v>
      </c>
      <c r="AO38" s="56">
        <f t="shared" si="26"/>
        <v>0</v>
      </c>
      <c r="AP38" s="56">
        <f t="shared" si="27"/>
        <v>0</v>
      </c>
      <c r="AQ38" s="54" t="s">
        <v>167</v>
      </c>
    </row>
    <row r="39" spans="1:43" ht="25.5">
      <c r="A39" s="52">
        <f>Перечень!A43</f>
        <v>31</v>
      </c>
      <c r="B39" s="53" t="str">
        <f>Перечень!B43</f>
        <v>Рабочее место учителя-дефектолога</v>
      </c>
      <c r="C39" s="54">
        <f>Перечень!D43</f>
        <v>2</v>
      </c>
      <c r="D39" s="54">
        <f>Перечень!E43</f>
        <v>2</v>
      </c>
      <c r="E39" s="55" t="s">
        <v>9</v>
      </c>
      <c r="F39" s="55" t="s">
        <v>9</v>
      </c>
      <c r="G39" s="55" t="s">
        <v>9</v>
      </c>
      <c r="H39" s="55"/>
      <c r="I39" s="55" t="s">
        <v>9</v>
      </c>
      <c r="J39" s="55" t="s">
        <v>9</v>
      </c>
      <c r="K39" s="55" t="s">
        <v>9</v>
      </c>
      <c r="L39" s="55"/>
      <c r="M39" s="55" t="s">
        <v>9</v>
      </c>
      <c r="N39" s="55" t="s">
        <v>9</v>
      </c>
      <c r="O39" s="55"/>
      <c r="P39" s="55" t="s">
        <v>9</v>
      </c>
      <c r="Q39" s="55" t="s">
        <v>9</v>
      </c>
      <c r="R39" s="55" t="s">
        <v>164</v>
      </c>
      <c r="S39" s="55" t="s">
        <v>99</v>
      </c>
      <c r="T39" s="55" t="s">
        <v>164</v>
      </c>
      <c r="U39" s="55" t="s">
        <v>99</v>
      </c>
      <c r="V39" s="55" t="s">
        <v>99</v>
      </c>
      <c r="W39" s="55" t="s">
        <v>9</v>
      </c>
      <c r="X39" s="54" t="s">
        <v>100</v>
      </c>
      <c r="Y39" s="54" t="s">
        <v>100</v>
      </c>
      <c r="Z39" s="54" t="s">
        <v>167</v>
      </c>
      <c r="AA39" s="54" t="s">
        <v>100</v>
      </c>
      <c r="AB39" s="54" t="s">
        <v>100</v>
      </c>
      <c r="AC39" s="56">
        <f t="shared" si="14"/>
        <v>0</v>
      </c>
      <c r="AD39" s="56">
        <f t="shared" si="15"/>
        <v>2</v>
      </c>
      <c r="AE39" s="56">
        <f t="shared" si="16"/>
        <v>0</v>
      </c>
      <c r="AF39" s="56">
        <f t="shared" si="17"/>
        <v>0</v>
      </c>
      <c r="AG39" s="56">
        <f t="shared" si="18"/>
        <v>0</v>
      </c>
      <c r="AH39" s="56">
        <f t="shared" si="19"/>
        <v>0</v>
      </c>
      <c r="AI39" s="56">
        <f t="shared" si="20"/>
        <v>0</v>
      </c>
      <c r="AJ39" s="56">
        <f t="shared" si="21"/>
        <v>0</v>
      </c>
      <c r="AK39" s="56">
        <f t="shared" si="22"/>
        <v>2</v>
      </c>
      <c r="AL39" s="56">
        <f t="shared" si="23"/>
        <v>0</v>
      </c>
      <c r="AM39" s="56">
        <f t="shared" si="24"/>
        <v>0</v>
      </c>
      <c r="AN39" s="56">
        <f t="shared" si="25"/>
        <v>0</v>
      </c>
      <c r="AO39" s="56">
        <f t="shared" si="26"/>
        <v>0</v>
      </c>
      <c r="AP39" s="56">
        <f t="shared" si="27"/>
        <v>0</v>
      </c>
      <c r="AQ39" s="54" t="s">
        <v>167</v>
      </c>
    </row>
    <row r="40" spans="1:43" ht="63.75" hidden="1">
      <c r="A40" s="52" t="str">
        <f>Перечень!A44</f>
        <v>Иные работники</v>
      </c>
      <c r="B40" s="53">
        <f>Перечень!B44</f>
        <v>0</v>
      </c>
      <c r="C40" s="54">
        <f>Перечень!D44</f>
        <v>0</v>
      </c>
      <c r="D40" s="54">
        <f>Перечень!E44</f>
        <v>0</v>
      </c>
      <c r="E40" s="55" t="s">
        <v>9</v>
      </c>
      <c r="F40" s="55" t="s">
        <v>9</v>
      </c>
      <c r="G40" s="55" t="s">
        <v>9</v>
      </c>
      <c r="H40" s="55"/>
      <c r="I40" s="55" t="s">
        <v>9</v>
      </c>
      <c r="J40" s="55" t="s">
        <v>9</v>
      </c>
      <c r="K40" s="55" t="s">
        <v>9</v>
      </c>
      <c r="L40" s="55"/>
      <c r="M40" s="55" t="s">
        <v>9</v>
      </c>
      <c r="N40" s="55" t="s">
        <v>9</v>
      </c>
      <c r="O40" s="55"/>
      <c r="P40" s="55" t="s">
        <v>9</v>
      </c>
      <c r="Q40" s="55" t="s">
        <v>9</v>
      </c>
      <c r="R40" s="55" t="s">
        <v>99</v>
      </c>
      <c r="S40" s="55" t="s">
        <v>99</v>
      </c>
      <c r="T40" s="55" t="s">
        <v>164</v>
      </c>
      <c r="U40" s="55" t="s">
        <v>9</v>
      </c>
      <c r="V40" s="55" t="s">
        <v>9</v>
      </c>
      <c r="W40" s="55" t="s">
        <v>9</v>
      </c>
      <c r="X40" s="54" t="s">
        <v>100</v>
      </c>
      <c r="Y40" s="54" t="s">
        <v>100</v>
      </c>
      <c r="Z40" s="54" t="s">
        <v>100</v>
      </c>
      <c r="AA40" s="54" t="s">
        <v>100</v>
      </c>
      <c r="AB40" s="54" t="s">
        <v>100</v>
      </c>
      <c r="AC40" s="56">
        <f t="shared" si="14"/>
        <v>0</v>
      </c>
      <c r="AD40" s="56">
        <f t="shared" si="15"/>
        <v>0</v>
      </c>
      <c r="AE40" s="56">
        <f t="shared" si="16"/>
        <v>0</v>
      </c>
      <c r="AF40" s="56">
        <f t="shared" si="17"/>
        <v>0</v>
      </c>
      <c r="AG40" s="56">
        <f t="shared" si="18"/>
        <v>0</v>
      </c>
      <c r="AH40" s="56">
        <f t="shared" si="19"/>
        <v>0</v>
      </c>
      <c r="AI40" s="56">
        <f t="shared" si="20"/>
        <v>0</v>
      </c>
      <c r="AJ40" s="56">
        <f t="shared" si="21"/>
        <v>0</v>
      </c>
      <c r="AK40" s="56">
        <f t="shared" si="22"/>
        <v>0</v>
      </c>
      <c r="AL40" s="56">
        <f t="shared" si="23"/>
        <v>0</v>
      </c>
      <c r="AM40" s="56">
        <f t="shared" si="24"/>
        <v>0</v>
      </c>
      <c r="AN40" s="56">
        <f t="shared" si="25"/>
        <v>0</v>
      </c>
      <c r="AO40" s="56">
        <f t="shared" si="26"/>
        <v>0</v>
      </c>
      <c r="AP40" s="56">
        <f t="shared" si="27"/>
        <v>0</v>
      </c>
      <c r="AQ40" s="54" t="s">
        <v>100</v>
      </c>
    </row>
    <row r="41" spans="1:43">
      <c r="A41" s="52">
        <f>Перечень!A45</f>
        <v>32</v>
      </c>
      <c r="B41" s="53" t="str">
        <f>Перечень!B45</f>
        <v>Рабочее место бухгалтера</v>
      </c>
      <c r="C41" s="54">
        <f>Перечень!D45</f>
        <v>1</v>
      </c>
      <c r="D41" s="54">
        <f>Перечень!E45</f>
        <v>1</v>
      </c>
      <c r="E41" s="55" t="s">
        <v>9</v>
      </c>
      <c r="F41" s="55" t="s">
        <v>9</v>
      </c>
      <c r="G41" s="55" t="s">
        <v>9</v>
      </c>
      <c r="H41" s="55"/>
      <c r="I41" s="55" t="s">
        <v>9</v>
      </c>
      <c r="J41" s="55" t="s">
        <v>9</v>
      </c>
      <c r="K41" s="55" t="s">
        <v>9</v>
      </c>
      <c r="L41" s="55"/>
      <c r="M41" s="55" t="s">
        <v>9</v>
      </c>
      <c r="N41" s="55" t="s">
        <v>9</v>
      </c>
      <c r="O41" s="55"/>
      <c r="P41" s="55" t="s">
        <v>9</v>
      </c>
      <c r="Q41" s="55" t="s">
        <v>9</v>
      </c>
      <c r="R41" s="55" t="s">
        <v>164</v>
      </c>
      <c r="S41" s="55" t="s">
        <v>99</v>
      </c>
      <c r="T41" s="55" t="s">
        <v>164</v>
      </c>
      <c r="U41" s="55" t="s">
        <v>9</v>
      </c>
      <c r="V41" s="55" t="s">
        <v>99</v>
      </c>
      <c r="W41" s="55" t="s">
        <v>9</v>
      </c>
      <c r="X41" s="54" t="s">
        <v>100</v>
      </c>
      <c r="Y41" s="54" t="s">
        <v>100</v>
      </c>
      <c r="Z41" s="54" t="s">
        <v>100</v>
      </c>
      <c r="AA41" s="54" t="s">
        <v>100</v>
      </c>
      <c r="AB41" s="54" t="s">
        <v>100</v>
      </c>
      <c r="AC41" s="56">
        <f t="shared" si="14"/>
        <v>0</v>
      </c>
      <c r="AD41" s="56">
        <f t="shared" si="15"/>
        <v>1</v>
      </c>
      <c r="AE41" s="56">
        <f t="shared" si="16"/>
        <v>0</v>
      </c>
      <c r="AF41" s="56">
        <f t="shared" si="17"/>
        <v>0</v>
      </c>
      <c r="AG41" s="56">
        <f t="shared" si="18"/>
        <v>0</v>
      </c>
      <c r="AH41" s="56">
        <f t="shared" si="19"/>
        <v>0</v>
      </c>
      <c r="AI41" s="56">
        <f t="shared" si="20"/>
        <v>0</v>
      </c>
      <c r="AJ41" s="56">
        <f t="shared" si="21"/>
        <v>0</v>
      </c>
      <c r="AK41" s="56">
        <f t="shared" si="22"/>
        <v>1</v>
      </c>
      <c r="AL41" s="56">
        <f t="shared" si="23"/>
        <v>0</v>
      </c>
      <c r="AM41" s="56">
        <f t="shared" si="24"/>
        <v>0</v>
      </c>
      <c r="AN41" s="56">
        <f t="shared" si="25"/>
        <v>0</v>
      </c>
      <c r="AO41" s="56">
        <f t="shared" si="26"/>
        <v>0</v>
      </c>
      <c r="AP41" s="56">
        <f t="shared" si="27"/>
        <v>0</v>
      </c>
      <c r="AQ41" s="54" t="s">
        <v>100</v>
      </c>
    </row>
    <row r="42" spans="1:43" ht="25.5">
      <c r="A42" s="52">
        <f>Перечень!A46</f>
        <v>33</v>
      </c>
      <c r="B42" s="53" t="str">
        <f>Перечень!B46</f>
        <v>Рабочее место секретаря-машинистки</v>
      </c>
      <c r="C42" s="54">
        <f>Перечень!D46</f>
        <v>1</v>
      </c>
      <c r="D42" s="54">
        <f>Перечень!E46</f>
        <v>1</v>
      </c>
      <c r="E42" s="55" t="s">
        <v>9</v>
      </c>
      <c r="F42" s="55" t="s">
        <v>9</v>
      </c>
      <c r="G42" s="55" t="s">
        <v>9</v>
      </c>
      <c r="H42" s="55"/>
      <c r="I42" s="55" t="s">
        <v>9</v>
      </c>
      <c r="J42" s="55" t="s">
        <v>9</v>
      </c>
      <c r="K42" s="55" t="s">
        <v>9</v>
      </c>
      <c r="L42" s="55"/>
      <c r="M42" s="55" t="s">
        <v>9</v>
      </c>
      <c r="N42" s="55" t="s">
        <v>9</v>
      </c>
      <c r="O42" s="55"/>
      <c r="P42" s="55" t="s">
        <v>9</v>
      </c>
      <c r="Q42" s="55" t="s">
        <v>9</v>
      </c>
      <c r="R42" s="55" t="s">
        <v>164</v>
      </c>
      <c r="S42" s="55" t="s">
        <v>99</v>
      </c>
      <c r="T42" s="55" t="s">
        <v>164</v>
      </c>
      <c r="U42" s="55" t="s">
        <v>9</v>
      </c>
      <c r="V42" s="55" t="s">
        <v>99</v>
      </c>
      <c r="W42" s="55" t="s">
        <v>9</v>
      </c>
      <c r="X42" s="54" t="s">
        <v>100</v>
      </c>
      <c r="Y42" s="54" t="s">
        <v>100</v>
      </c>
      <c r="Z42" s="54" t="s">
        <v>100</v>
      </c>
      <c r="AA42" s="54" t="s">
        <v>100</v>
      </c>
      <c r="AB42" s="54" t="s">
        <v>100</v>
      </c>
      <c r="AC42" s="56">
        <f t="shared" si="14"/>
        <v>0</v>
      </c>
      <c r="AD42" s="56">
        <f t="shared" si="15"/>
        <v>1</v>
      </c>
      <c r="AE42" s="56">
        <f t="shared" si="16"/>
        <v>0</v>
      </c>
      <c r="AF42" s="56">
        <f t="shared" si="17"/>
        <v>0</v>
      </c>
      <c r="AG42" s="56">
        <f t="shared" si="18"/>
        <v>0</v>
      </c>
      <c r="AH42" s="56">
        <f t="shared" si="19"/>
        <v>0</v>
      </c>
      <c r="AI42" s="56">
        <f t="shared" si="20"/>
        <v>0</v>
      </c>
      <c r="AJ42" s="56">
        <f t="shared" si="21"/>
        <v>0</v>
      </c>
      <c r="AK42" s="56">
        <f t="shared" si="22"/>
        <v>1</v>
      </c>
      <c r="AL42" s="56">
        <f t="shared" si="23"/>
        <v>0</v>
      </c>
      <c r="AM42" s="56">
        <f t="shared" si="24"/>
        <v>0</v>
      </c>
      <c r="AN42" s="56">
        <f t="shared" si="25"/>
        <v>0</v>
      </c>
      <c r="AO42" s="56">
        <f t="shared" si="26"/>
        <v>0</v>
      </c>
      <c r="AP42" s="56">
        <f t="shared" si="27"/>
        <v>0</v>
      </c>
      <c r="AQ42" s="54" t="s">
        <v>100</v>
      </c>
    </row>
    <row r="43" spans="1:43">
      <c r="A43" s="52">
        <f>Перечень!A47</f>
        <v>34</v>
      </c>
      <c r="B43" s="53" t="str">
        <f>Перечень!B47</f>
        <v>Рабочее место повара</v>
      </c>
      <c r="C43" s="54">
        <f>Перечень!D47</f>
        <v>2</v>
      </c>
      <c r="D43" s="54">
        <f>Перечень!E47</f>
        <v>2</v>
      </c>
      <c r="E43" s="55" t="s">
        <v>9</v>
      </c>
      <c r="F43" s="55" t="s">
        <v>9</v>
      </c>
      <c r="G43" s="55" t="s">
        <v>9</v>
      </c>
      <c r="H43" s="55"/>
      <c r="I43" s="55" t="s">
        <v>99</v>
      </c>
      <c r="J43" s="55" t="s">
        <v>9</v>
      </c>
      <c r="K43" s="55" t="s">
        <v>9</v>
      </c>
      <c r="L43" s="55"/>
      <c r="M43" s="55" t="s">
        <v>9</v>
      </c>
      <c r="N43" s="55" t="s">
        <v>9</v>
      </c>
      <c r="O43" s="55"/>
      <c r="P43" s="55" t="s">
        <v>9</v>
      </c>
      <c r="Q43" s="55" t="s">
        <v>9</v>
      </c>
      <c r="R43" s="55" t="s">
        <v>71</v>
      </c>
      <c r="S43" s="55" t="s">
        <v>99</v>
      </c>
      <c r="T43" s="55" t="s">
        <v>99</v>
      </c>
      <c r="U43" s="55" t="s">
        <v>9</v>
      </c>
      <c r="V43" s="55" t="s">
        <v>71</v>
      </c>
      <c r="W43" s="55" t="s">
        <v>9</v>
      </c>
      <c r="X43" s="54" t="s">
        <v>167</v>
      </c>
      <c r="Y43" s="54" t="s">
        <v>100</v>
      </c>
      <c r="Z43" s="54" t="s">
        <v>100</v>
      </c>
      <c r="AA43" s="54" t="s">
        <v>100</v>
      </c>
      <c r="AB43" s="54" t="s">
        <v>100</v>
      </c>
      <c r="AC43" s="56">
        <f t="shared" si="14"/>
        <v>0</v>
      </c>
      <c r="AD43" s="56">
        <f t="shared" si="15"/>
        <v>0</v>
      </c>
      <c r="AE43" s="56">
        <f t="shared" si="16"/>
        <v>2</v>
      </c>
      <c r="AF43" s="56">
        <f t="shared" si="17"/>
        <v>0</v>
      </c>
      <c r="AG43" s="56">
        <f t="shared" si="18"/>
        <v>0</v>
      </c>
      <c r="AH43" s="56">
        <f t="shared" si="19"/>
        <v>0</v>
      </c>
      <c r="AI43" s="56">
        <f t="shared" si="20"/>
        <v>0</v>
      </c>
      <c r="AJ43" s="56">
        <f t="shared" si="21"/>
        <v>0</v>
      </c>
      <c r="AK43" s="56">
        <f t="shared" si="22"/>
        <v>0</v>
      </c>
      <c r="AL43" s="56">
        <f t="shared" si="23"/>
        <v>2</v>
      </c>
      <c r="AM43" s="56">
        <f t="shared" si="24"/>
        <v>0</v>
      </c>
      <c r="AN43" s="56">
        <f t="shared" si="25"/>
        <v>0</v>
      </c>
      <c r="AO43" s="56">
        <f t="shared" si="26"/>
        <v>0</v>
      </c>
      <c r="AP43" s="56">
        <f t="shared" si="27"/>
        <v>0</v>
      </c>
      <c r="AQ43" s="54" t="s">
        <v>100</v>
      </c>
    </row>
    <row r="44" spans="1:43" ht="25.5">
      <c r="A44" s="52">
        <f>Перечень!A48</f>
        <v>35</v>
      </c>
      <c r="B44" s="53" t="str">
        <f>Перечень!B48</f>
        <v>Рабочее место кухонного рабочего</v>
      </c>
      <c r="C44" s="54">
        <f>Перечень!D48</f>
        <v>1</v>
      </c>
      <c r="D44" s="54">
        <f>Перечень!E48</f>
        <v>1</v>
      </c>
      <c r="E44" s="55" t="s">
        <v>9</v>
      </c>
      <c r="F44" s="55" t="s">
        <v>9</v>
      </c>
      <c r="G44" s="55" t="s">
        <v>9</v>
      </c>
      <c r="H44" s="55"/>
      <c r="I44" s="55" t="s">
        <v>99</v>
      </c>
      <c r="J44" s="55" t="s">
        <v>9</v>
      </c>
      <c r="K44" s="55" t="s">
        <v>9</v>
      </c>
      <c r="L44" s="55"/>
      <c r="M44" s="55" t="s">
        <v>9</v>
      </c>
      <c r="N44" s="55" t="s">
        <v>9</v>
      </c>
      <c r="O44" s="55"/>
      <c r="P44" s="55" t="s">
        <v>9</v>
      </c>
      <c r="Q44" s="55" t="s">
        <v>9</v>
      </c>
      <c r="R44" s="55" t="s">
        <v>99</v>
      </c>
      <c r="S44" s="55" t="s">
        <v>99</v>
      </c>
      <c r="T44" s="55" t="s">
        <v>99</v>
      </c>
      <c r="U44" s="55" t="s">
        <v>9</v>
      </c>
      <c r="V44" s="55" t="s">
        <v>99</v>
      </c>
      <c r="W44" s="55" t="s">
        <v>9</v>
      </c>
      <c r="X44" s="54" t="s">
        <v>100</v>
      </c>
      <c r="Y44" s="54" t="s">
        <v>100</v>
      </c>
      <c r="Z44" s="54" t="s">
        <v>100</v>
      </c>
      <c r="AA44" s="54" t="s">
        <v>100</v>
      </c>
      <c r="AB44" s="54" t="s">
        <v>100</v>
      </c>
      <c r="AC44" s="56">
        <f t="shared" si="14"/>
        <v>0</v>
      </c>
      <c r="AD44" s="56">
        <f t="shared" si="15"/>
        <v>1</v>
      </c>
      <c r="AE44" s="56">
        <f t="shared" si="16"/>
        <v>0</v>
      </c>
      <c r="AF44" s="56">
        <f t="shared" si="17"/>
        <v>0</v>
      </c>
      <c r="AG44" s="56">
        <f t="shared" si="18"/>
        <v>0</v>
      </c>
      <c r="AH44" s="56">
        <f t="shared" si="19"/>
        <v>0</v>
      </c>
      <c r="AI44" s="56">
        <f t="shared" si="20"/>
        <v>0</v>
      </c>
      <c r="AJ44" s="56">
        <f t="shared" si="21"/>
        <v>0</v>
      </c>
      <c r="AK44" s="56">
        <f t="shared" si="22"/>
        <v>1</v>
      </c>
      <c r="AL44" s="56">
        <f t="shared" si="23"/>
        <v>0</v>
      </c>
      <c r="AM44" s="56">
        <f t="shared" si="24"/>
        <v>0</v>
      </c>
      <c r="AN44" s="56">
        <f t="shared" si="25"/>
        <v>0</v>
      </c>
      <c r="AO44" s="56">
        <f t="shared" si="26"/>
        <v>0</v>
      </c>
      <c r="AP44" s="56">
        <f t="shared" si="27"/>
        <v>0</v>
      </c>
      <c r="AQ44" s="54" t="s">
        <v>100</v>
      </c>
    </row>
    <row r="45" spans="1:43" ht="25.5">
      <c r="A45" s="52">
        <f>Перечень!A49</f>
        <v>36</v>
      </c>
      <c r="B45" s="53" t="str">
        <f>Перечень!B49</f>
        <v>Рабочее место кладовщика</v>
      </c>
      <c r="C45" s="54">
        <f>Перечень!D49</f>
        <v>1</v>
      </c>
      <c r="D45" s="54">
        <f>Перечень!E49</f>
        <v>1</v>
      </c>
      <c r="E45" s="55" t="s">
        <v>9</v>
      </c>
      <c r="F45" s="55" t="s">
        <v>9</v>
      </c>
      <c r="G45" s="55" t="s">
        <v>9</v>
      </c>
      <c r="H45" s="55"/>
      <c r="I45" s="55" t="s">
        <v>99</v>
      </c>
      <c r="J45" s="55" t="s">
        <v>9</v>
      </c>
      <c r="K45" s="55" t="s">
        <v>9</v>
      </c>
      <c r="L45" s="55"/>
      <c r="M45" s="55" t="s">
        <v>9</v>
      </c>
      <c r="N45" s="55" t="s">
        <v>9</v>
      </c>
      <c r="O45" s="55"/>
      <c r="P45" s="55" t="s">
        <v>9</v>
      </c>
      <c r="Q45" s="55" t="s">
        <v>9</v>
      </c>
      <c r="R45" s="55" t="s">
        <v>164</v>
      </c>
      <c r="S45" s="55" t="s">
        <v>99</v>
      </c>
      <c r="T45" s="55" t="s">
        <v>99</v>
      </c>
      <c r="U45" s="55" t="s">
        <v>9</v>
      </c>
      <c r="V45" s="55" t="s">
        <v>99</v>
      </c>
      <c r="W45" s="55" t="s">
        <v>9</v>
      </c>
      <c r="X45" s="54" t="s">
        <v>100</v>
      </c>
      <c r="Y45" s="54" t="s">
        <v>100</v>
      </c>
      <c r="Z45" s="54" t="s">
        <v>100</v>
      </c>
      <c r="AA45" s="54" t="s">
        <v>100</v>
      </c>
      <c r="AB45" s="54" t="s">
        <v>100</v>
      </c>
      <c r="AC45" s="56">
        <f t="shared" ref="AC45:AC47" si="56">IF(V45="1",C45,0)</f>
        <v>0</v>
      </c>
      <c r="AD45" s="56">
        <f t="shared" ref="AD45:AD47" si="57">IF(V45="2",C45,0)</f>
        <v>1</v>
      </c>
      <c r="AE45" s="56">
        <f t="shared" ref="AE45:AE47" si="58">IF(V45="3.1",C45,0)</f>
        <v>0</v>
      </c>
      <c r="AF45" s="56">
        <f t="shared" ref="AF45:AF47" si="59">IF(V45="3.2",C45,0)</f>
        <v>0</v>
      </c>
      <c r="AG45" s="56">
        <f t="shared" ref="AG45:AG47" si="60">IF(V45="3.3",C45,0)</f>
        <v>0</v>
      </c>
      <c r="AH45" s="56">
        <f t="shared" ref="AH45:AH47" si="61">IF(V45="3.4",C45,0)</f>
        <v>0</v>
      </c>
      <c r="AI45" s="56">
        <f t="shared" ref="AI45:AI47" si="62">IF(V45="3.4",C45,0)</f>
        <v>0</v>
      </c>
      <c r="AJ45" s="56">
        <f t="shared" ref="AJ45:AJ47" si="63">IF(V45="1",D45,0)</f>
        <v>0</v>
      </c>
      <c r="AK45" s="56">
        <f t="shared" ref="AK45:AK47" si="64">IF(V45="2",D45,0)</f>
        <v>1</v>
      </c>
      <c r="AL45" s="56">
        <f t="shared" ref="AL45:AL47" si="65">IF(V45="3.1",D45,0)</f>
        <v>0</v>
      </c>
      <c r="AM45" s="56">
        <f t="shared" ref="AM45:AM47" si="66">IF(V45="3.2",D45,0)</f>
        <v>0</v>
      </c>
      <c r="AN45" s="56">
        <f t="shared" ref="AN45:AN47" si="67">IF(V45="3.3",D45,0)</f>
        <v>0</v>
      </c>
      <c r="AO45" s="56">
        <f t="shared" ref="AO45:AO47" si="68">IF(V45="3.4",D45,0)</f>
        <v>0</v>
      </c>
      <c r="AP45" s="56">
        <f t="shared" ref="AP45:AP47" si="69">IF(V45="4",D45,0)</f>
        <v>0</v>
      </c>
      <c r="AQ45" s="54" t="s">
        <v>100</v>
      </c>
    </row>
    <row r="46" spans="1:43">
      <c r="A46" s="52">
        <f>Перечень!A50</f>
        <v>37</v>
      </c>
      <c r="B46" s="53" t="str">
        <f>Перечень!B50</f>
        <v>Рабочее место кастелянши</v>
      </c>
      <c r="C46" s="54">
        <f>Перечень!D50</f>
        <v>1</v>
      </c>
      <c r="D46" s="54">
        <f>Перечень!E50</f>
        <v>1</v>
      </c>
      <c r="E46" s="55" t="s">
        <v>9</v>
      </c>
      <c r="F46" s="55" t="s">
        <v>9</v>
      </c>
      <c r="G46" s="55" t="s">
        <v>9</v>
      </c>
      <c r="H46" s="55"/>
      <c r="I46" s="55" t="s">
        <v>9</v>
      </c>
      <c r="J46" s="55" t="s">
        <v>9</v>
      </c>
      <c r="K46" s="55" t="s">
        <v>9</v>
      </c>
      <c r="L46" s="55"/>
      <c r="M46" s="55" t="s">
        <v>9</v>
      </c>
      <c r="N46" s="55" t="s">
        <v>9</v>
      </c>
      <c r="O46" s="55"/>
      <c r="P46" s="55" t="s">
        <v>9</v>
      </c>
      <c r="Q46" s="55" t="s">
        <v>9</v>
      </c>
      <c r="R46" s="55" t="s">
        <v>99</v>
      </c>
      <c r="S46" s="55" t="s">
        <v>99</v>
      </c>
      <c r="T46" s="55" t="s">
        <v>99</v>
      </c>
      <c r="U46" s="55" t="s">
        <v>9</v>
      </c>
      <c r="V46" s="55" t="s">
        <v>99</v>
      </c>
      <c r="W46" s="55" t="s">
        <v>9</v>
      </c>
      <c r="X46" s="54" t="s">
        <v>100</v>
      </c>
      <c r="Y46" s="54" t="s">
        <v>100</v>
      </c>
      <c r="Z46" s="54" t="s">
        <v>100</v>
      </c>
      <c r="AA46" s="54" t="s">
        <v>100</v>
      </c>
      <c r="AB46" s="54" t="s">
        <v>100</v>
      </c>
      <c r="AC46" s="56">
        <f t="shared" si="56"/>
        <v>0</v>
      </c>
      <c r="AD46" s="56">
        <f t="shared" si="57"/>
        <v>1</v>
      </c>
      <c r="AE46" s="56">
        <f t="shared" si="58"/>
        <v>0</v>
      </c>
      <c r="AF46" s="56">
        <f t="shared" si="59"/>
        <v>0</v>
      </c>
      <c r="AG46" s="56">
        <f t="shared" si="60"/>
        <v>0</v>
      </c>
      <c r="AH46" s="56">
        <f t="shared" si="61"/>
        <v>0</v>
      </c>
      <c r="AI46" s="56">
        <f t="shared" si="62"/>
        <v>0</v>
      </c>
      <c r="AJ46" s="56">
        <f t="shared" si="63"/>
        <v>0</v>
      </c>
      <c r="AK46" s="56">
        <f t="shared" si="64"/>
        <v>1</v>
      </c>
      <c r="AL46" s="56">
        <f t="shared" si="65"/>
        <v>0</v>
      </c>
      <c r="AM46" s="56">
        <f t="shared" si="66"/>
        <v>0</v>
      </c>
      <c r="AN46" s="56">
        <f t="shared" si="67"/>
        <v>0</v>
      </c>
      <c r="AO46" s="56">
        <f t="shared" si="68"/>
        <v>0</v>
      </c>
      <c r="AP46" s="56">
        <f t="shared" si="69"/>
        <v>0</v>
      </c>
      <c r="AQ46" s="54" t="s">
        <v>100</v>
      </c>
    </row>
    <row r="47" spans="1:43" ht="25.5">
      <c r="A47" s="52">
        <f>Перечень!A51</f>
        <v>38</v>
      </c>
      <c r="B47" s="53" t="str">
        <f>Перечень!B51</f>
        <v>Рабочее место калькулятора</v>
      </c>
      <c r="C47" s="54">
        <f>Перечень!D51</f>
        <v>1</v>
      </c>
      <c r="D47" s="54">
        <f>Перечень!E51</f>
        <v>1</v>
      </c>
      <c r="E47" s="55" t="s">
        <v>9</v>
      </c>
      <c r="F47" s="55" t="s">
        <v>9</v>
      </c>
      <c r="G47" s="55" t="s">
        <v>9</v>
      </c>
      <c r="H47" s="55"/>
      <c r="I47" s="55" t="s">
        <v>9</v>
      </c>
      <c r="J47" s="55" t="s">
        <v>9</v>
      </c>
      <c r="K47" s="55" t="s">
        <v>9</v>
      </c>
      <c r="L47" s="55"/>
      <c r="M47" s="55" t="s">
        <v>9</v>
      </c>
      <c r="N47" s="55" t="s">
        <v>9</v>
      </c>
      <c r="O47" s="55"/>
      <c r="P47" s="55" t="s">
        <v>9</v>
      </c>
      <c r="Q47" s="55" t="s">
        <v>9</v>
      </c>
      <c r="R47" s="55" t="s">
        <v>99</v>
      </c>
      <c r="S47" s="55" t="s">
        <v>99</v>
      </c>
      <c r="T47" s="55" t="s">
        <v>164</v>
      </c>
      <c r="U47" s="55" t="s">
        <v>9</v>
      </c>
      <c r="V47" s="55" t="s">
        <v>99</v>
      </c>
      <c r="W47" s="55" t="s">
        <v>9</v>
      </c>
      <c r="X47" s="54" t="s">
        <v>100</v>
      </c>
      <c r="Y47" s="54" t="s">
        <v>100</v>
      </c>
      <c r="Z47" s="54" t="s">
        <v>100</v>
      </c>
      <c r="AA47" s="54" t="s">
        <v>100</v>
      </c>
      <c r="AB47" s="54" t="s">
        <v>100</v>
      </c>
      <c r="AC47" s="56">
        <f t="shared" si="56"/>
        <v>0</v>
      </c>
      <c r="AD47" s="56">
        <f t="shared" si="57"/>
        <v>1</v>
      </c>
      <c r="AE47" s="56">
        <f t="shared" si="58"/>
        <v>0</v>
      </c>
      <c r="AF47" s="56">
        <f t="shared" si="59"/>
        <v>0</v>
      </c>
      <c r="AG47" s="56">
        <f t="shared" si="60"/>
        <v>0</v>
      </c>
      <c r="AH47" s="56">
        <f t="shared" si="61"/>
        <v>0</v>
      </c>
      <c r="AI47" s="56">
        <f t="shared" si="62"/>
        <v>0</v>
      </c>
      <c r="AJ47" s="56">
        <f t="shared" si="63"/>
        <v>0</v>
      </c>
      <c r="AK47" s="56">
        <f t="shared" si="64"/>
        <v>1</v>
      </c>
      <c r="AL47" s="56">
        <f t="shared" si="65"/>
        <v>0</v>
      </c>
      <c r="AM47" s="56">
        <f t="shared" si="66"/>
        <v>0</v>
      </c>
      <c r="AN47" s="56">
        <f t="shared" si="67"/>
        <v>0</v>
      </c>
      <c r="AO47" s="56">
        <f t="shared" si="68"/>
        <v>0</v>
      </c>
      <c r="AP47" s="56">
        <f t="shared" si="69"/>
        <v>0</v>
      </c>
      <c r="AQ47" s="54" t="s">
        <v>100</v>
      </c>
    </row>
    <row r="48" spans="1:43" hidden="1">
      <c r="A48" s="52"/>
      <c r="B48" s="53"/>
      <c r="C48" s="54"/>
      <c r="D48" s="54"/>
      <c r="E48" s="89"/>
      <c r="F48" s="90"/>
      <c r="G48" s="59" t="s">
        <v>114</v>
      </c>
      <c r="H48" s="59"/>
      <c r="I48" s="87" t="s">
        <v>115</v>
      </c>
      <c r="J48" s="59" t="s">
        <v>113</v>
      </c>
      <c r="K48" s="90"/>
      <c r="L48" s="90"/>
      <c r="M48" s="90"/>
      <c r="N48" s="59"/>
      <c r="O48" s="59"/>
      <c r="P48" s="59"/>
      <c r="Q48" s="59"/>
      <c r="R48" s="59"/>
      <c r="S48" s="59"/>
      <c r="T48" s="59"/>
      <c r="U48" s="59"/>
      <c r="V48" s="58"/>
      <c r="W48" s="90"/>
      <c r="X48" s="91"/>
      <c r="Y48" s="58"/>
      <c r="Z48" s="58"/>
      <c r="AA48" s="58"/>
      <c r="AB48" s="58"/>
      <c r="AC48" s="75">
        <f t="shared" ref="AC48:AP48" si="70">SUM(AC7:AC47)</f>
        <v>0</v>
      </c>
      <c r="AD48" s="75">
        <f t="shared" si="70"/>
        <v>50</v>
      </c>
      <c r="AE48" s="75">
        <f t="shared" si="70"/>
        <v>2</v>
      </c>
      <c r="AF48" s="75">
        <f t="shared" si="70"/>
        <v>0</v>
      </c>
      <c r="AG48" s="75">
        <f t="shared" si="70"/>
        <v>0</v>
      </c>
      <c r="AH48" s="75">
        <f t="shared" si="70"/>
        <v>0</v>
      </c>
      <c r="AI48" s="75">
        <f t="shared" si="70"/>
        <v>0</v>
      </c>
      <c r="AJ48" s="75">
        <f t="shared" si="70"/>
        <v>0</v>
      </c>
      <c r="AK48" s="75">
        <f t="shared" si="70"/>
        <v>50</v>
      </c>
      <c r="AL48" s="75">
        <f t="shared" si="70"/>
        <v>2</v>
      </c>
      <c r="AM48" s="75">
        <f t="shared" si="70"/>
        <v>0</v>
      </c>
      <c r="AN48" s="75">
        <f t="shared" si="70"/>
        <v>0</v>
      </c>
      <c r="AO48" s="75">
        <f t="shared" si="70"/>
        <v>0</v>
      </c>
      <c r="AP48" s="75">
        <f t="shared" si="70"/>
        <v>0</v>
      </c>
      <c r="AQ48" s="58"/>
    </row>
    <row r="49" spans="1:42" hidden="1">
      <c r="A49" s="52" t="s">
        <v>133</v>
      </c>
      <c r="B49" s="53"/>
      <c r="C49" s="54">
        <f>SUM(C7:C47)</f>
        <v>52</v>
      </c>
      <c r="D49" s="54">
        <f>SUM(D7:D47)</f>
        <v>52</v>
      </c>
      <c r="E49" s="84" t="s">
        <v>65</v>
      </c>
      <c r="F49" s="85"/>
      <c r="G49" s="58">
        <f>COUNTIF(V7:V47,"=1")</f>
        <v>0</v>
      </c>
      <c r="H49" s="58"/>
      <c r="I49" s="58">
        <f>AC48</f>
        <v>0</v>
      </c>
      <c r="J49" s="58">
        <f>AJ48</f>
        <v>0</v>
      </c>
      <c r="K49" s="221"/>
      <c r="L49" s="221"/>
      <c r="M49" s="221"/>
      <c r="Q49" s="58"/>
      <c r="R49" s="58"/>
      <c r="S49" s="58"/>
      <c r="T49" s="58"/>
      <c r="U49" s="58"/>
      <c r="V49" s="58"/>
      <c r="W49" s="222"/>
      <c r="X49" s="222"/>
      <c r="Y49" s="58"/>
      <c r="Z49" s="58"/>
      <c r="AA49" s="58"/>
      <c r="AB49" s="58"/>
      <c r="AC49" s="58"/>
      <c r="AD49" s="58"/>
      <c r="AE49" s="58"/>
      <c r="AF49" s="58"/>
      <c r="AG49" s="58"/>
      <c r="AH49" s="60"/>
      <c r="AI49" s="60"/>
      <c r="AJ49" s="58"/>
      <c r="AK49" s="58"/>
      <c r="AL49" s="58"/>
      <c r="AM49" s="58"/>
      <c r="AN49" s="58"/>
      <c r="AO49" s="58"/>
      <c r="AP49" s="58"/>
    </row>
    <row r="50" spans="1:42" hidden="1">
      <c r="A50" s="52" t="s">
        <v>148</v>
      </c>
      <c r="B50" s="53"/>
      <c r="C50" s="54"/>
      <c r="D50" s="54"/>
      <c r="E50" s="88" t="s">
        <v>66</v>
      </c>
      <c r="F50" s="87"/>
      <c r="G50" s="58">
        <f>COUNTIF(V7:V47,"=2")</f>
        <v>37</v>
      </c>
      <c r="H50" s="58"/>
      <c r="I50" s="58">
        <f>AD48</f>
        <v>50</v>
      </c>
      <c r="J50" s="58">
        <f>AK48</f>
        <v>50</v>
      </c>
      <c r="K50" s="214"/>
      <c r="L50" s="214"/>
      <c r="M50" s="214"/>
      <c r="Q50" s="58"/>
      <c r="R50" s="58"/>
      <c r="S50" s="58"/>
      <c r="T50" s="58"/>
      <c r="U50" s="58"/>
      <c r="V50" s="58"/>
      <c r="W50" s="217"/>
      <c r="X50" s="217"/>
      <c r="Y50" s="58"/>
      <c r="Z50" s="58"/>
      <c r="AA50" s="58"/>
      <c r="AB50" s="58"/>
      <c r="AC50" s="58"/>
      <c r="AD50" s="58"/>
      <c r="AE50" s="58"/>
      <c r="AF50" s="58"/>
      <c r="AG50" s="58"/>
      <c r="AH50" s="60"/>
      <c r="AI50" s="60"/>
      <c r="AJ50" s="58"/>
      <c r="AK50" s="58"/>
      <c r="AL50" s="58"/>
      <c r="AM50" s="58"/>
      <c r="AN50" s="58"/>
      <c r="AO50" s="58"/>
      <c r="AP50" s="58"/>
    </row>
    <row r="51" spans="1:42" hidden="1">
      <c r="A51" s="52" t="s">
        <v>142</v>
      </c>
      <c r="B51" s="53"/>
      <c r="C51" s="54"/>
      <c r="D51" s="54"/>
      <c r="E51" s="88" t="s">
        <v>110</v>
      </c>
      <c r="F51" s="87"/>
      <c r="G51" s="58">
        <f>COUNTIF(V7:V47,"=3.1")</f>
        <v>1</v>
      </c>
      <c r="H51" s="58"/>
      <c r="I51" s="58">
        <f>AE48</f>
        <v>2</v>
      </c>
      <c r="J51" s="58">
        <f>AL48</f>
        <v>2</v>
      </c>
      <c r="K51" s="214"/>
      <c r="L51" s="214"/>
      <c r="M51" s="214"/>
      <c r="Q51" s="58"/>
      <c r="R51" s="58"/>
      <c r="S51" s="58"/>
      <c r="T51" s="58"/>
      <c r="U51" s="58"/>
      <c r="V51" s="58"/>
      <c r="W51" s="217"/>
      <c r="X51" s="217"/>
      <c r="Y51" s="58"/>
      <c r="Z51" s="58"/>
      <c r="AA51" s="58"/>
      <c r="AB51" s="58"/>
      <c r="AC51" s="58"/>
      <c r="AD51" s="58"/>
      <c r="AE51" s="58"/>
      <c r="AF51" s="58"/>
      <c r="AG51" s="58"/>
      <c r="AH51" s="60"/>
      <c r="AI51" s="60"/>
      <c r="AJ51" s="58"/>
      <c r="AK51" s="58"/>
      <c r="AL51" s="58"/>
      <c r="AM51" s="58"/>
      <c r="AN51" s="58"/>
      <c r="AO51" s="58"/>
      <c r="AP51" s="58"/>
    </row>
    <row r="52" spans="1:42" hidden="1">
      <c r="A52" s="52"/>
      <c r="B52" s="53"/>
      <c r="C52" s="54"/>
      <c r="D52" s="54"/>
      <c r="E52" s="88" t="s">
        <v>111</v>
      </c>
      <c r="F52" s="87"/>
      <c r="G52" s="58">
        <f>COUNTIF(V7:V47,"=3.2")</f>
        <v>0</v>
      </c>
      <c r="H52" s="58"/>
      <c r="I52" s="58">
        <f>AF48</f>
        <v>0</v>
      </c>
      <c r="J52" s="58">
        <f>AM48</f>
        <v>0</v>
      </c>
      <c r="K52" s="216"/>
      <c r="L52" s="216"/>
      <c r="M52" s="216"/>
      <c r="N52" s="216"/>
      <c r="O52" s="57"/>
      <c r="P52" s="58"/>
      <c r="Q52" s="58"/>
      <c r="R52" s="58"/>
      <c r="S52" s="58"/>
      <c r="T52" s="58"/>
      <c r="U52" s="58"/>
      <c r="V52" s="58"/>
      <c r="W52" s="217"/>
      <c r="X52" s="217"/>
      <c r="Y52" s="217"/>
      <c r="Z52" s="217"/>
      <c r="AA52" s="217"/>
      <c r="AB52" s="58"/>
      <c r="AC52" s="58"/>
      <c r="AD52" s="58"/>
      <c r="AE52" s="58"/>
      <c r="AF52" s="58"/>
      <c r="AG52" s="58"/>
      <c r="AH52" s="60"/>
      <c r="AI52" s="60"/>
      <c r="AJ52" s="58"/>
      <c r="AK52" s="58"/>
      <c r="AL52" s="58"/>
      <c r="AM52" s="58"/>
      <c r="AN52" s="58"/>
      <c r="AO52" s="58"/>
      <c r="AP52" s="58"/>
    </row>
    <row r="53" spans="1:42" hidden="1">
      <c r="A53" s="52"/>
      <c r="B53" s="53"/>
      <c r="C53" s="54"/>
      <c r="D53" s="54"/>
      <c r="E53" s="88" t="s">
        <v>112</v>
      </c>
      <c r="F53" s="87"/>
      <c r="G53" s="58">
        <f>COUNTIF(V7:V47,"=3.3")</f>
        <v>0</v>
      </c>
      <c r="H53" s="58"/>
      <c r="I53" s="58">
        <f>AG48</f>
        <v>0</v>
      </c>
      <c r="J53" s="58">
        <f>AN48</f>
        <v>0</v>
      </c>
      <c r="K53" s="216"/>
      <c r="L53" s="216"/>
      <c r="M53" s="216"/>
      <c r="N53" s="216"/>
      <c r="O53" s="57"/>
      <c r="P53" s="58"/>
      <c r="Q53" s="58"/>
      <c r="R53" s="58"/>
      <c r="S53" s="58"/>
      <c r="T53" s="58"/>
      <c r="U53" s="58"/>
      <c r="V53" s="58"/>
      <c r="W53" s="218"/>
      <c r="X53" s="218"/>
      <c r="Y53" s="218"/>
      <c r="Z53" s="218"/>
      <c r="AA53" s="58"/>
      <c r="AB53" s="58"/>
      <c r="AC53" s="58"/>
      <c r="AD53" s="58"/>
      <c r="AE53" s="58"/>
      <c r="AF53" s="58"/>
      <c r="AG53" s="58"/>
      <c r="AH53" s="60"/>
      <c r="AI53" s="60"/>
      <c r="AJ53" s="58"/>
      <c r="AK53" s="58"/>
      <c r="AL53" s="58"/>
      <c r="AM53" s="58"/>
      <c r="AN53" s="58"/>
      <c r="AO53" s="58"/>
      <c r="AP53" s="58"/>
    </row>
    <row r="54" spans="1:42" hidden="1">
      <c r="A54" s="52"/>
      <c r="B54" s="53"/>
      <c r="C54" s="54"/>
      <c r="D54" s="54"/>
      <c r="E54" s="88"/>
      <c r="F54" s="86"/>
      <c r="G54" s="58"/>
      <c r="H54" s="58"/>
      <c r="I54" s="58"/>
      <c r="J54" s="58"/>
      <c r="K54" s="216"/>
      <c r="L54" s="216"/>
      <c r="M54" s="216"/>
      <c r="N54" s="216"/>
      <c r="O54" s="57"/>
      <c r="P54" s="58"/>
      <c r="Q54" s="58"/>
      <c r="R54" s="58"/>
      <c r="S54" s="58"/>
      <c r="T54" s="58"/>
      <c r="U54" s="58"/>
      <c r="V54" s="58"/>
      <c r="W54" s="217"/>
      <c r="X54" s="217"/>
      <c r="Y54" s="217"/>
      <c r="Z54" s="217"/>
      <c r="AA54" s="58"/>
      <c r="AB54" s="58"/>
      <c r="AC54" s="58"/>
      <c r="AD54" s="58"/>
      <c r="AE54" s="58"/>
      <c r="AF54" s="58"/>
      <c r="AG54" s="58"/>
      <c r="AH54" s="60"/>
      <c r="AI54" s="60"/>
      <c r="AJ54" s="58"/>
      <c r="AK54" s="58"/>
      <c r="AL54" s="58"/>
      <c r="AM54" s="58"/>
      <c r="AN54" s="58"/>
      <c r="AO54" s="58"/>
      <c r="AP54" s="58"/>
    </row>
    <row r="55" spans="1:42" hidden="1">
      <c r="A55" s="52"/>
      <c r="B55" s="53"/>
      <c r="C55" s="54"/>
      <c r="D55" s="54"/>
      <c r="E55" s="88"/>
      <c r="F55" s="86"/>
      <c r="G55" s="58"/>
      <c r="H55" s="58"/>
      <c r="I55" s="58"/>
      <c r="J55" s="58"/>
      <c r="K55" s="214"/>
      <c r="L55" s="214"/>
      <c r="M55" s="214"/>
      <c r="N55" s="214"/>
      <c r="O55" s="214"/>
      <c r="P55" s="214"/>
      <c r="Q55" s="58"/>
      <c r="R55" s="58"/>
      <c r="S55" s="58"/>
      <c r="T55" s="58"/>
      <c r="U55" s="58"/>
      <c r="V55" s="58"/>
      <c r="W55" s="217"/>
      <c r="X55" s="217"/>
      <c r="Y55" s="217"/>
      <c r="Z55" s="217"/>
      <c r="AA55" s="58"/>
      <c r="AB55" s="58"/>
      <c r="AC55" s="58"/>
      <c r="AD55" s="63"/>
    </row>
    <row r="56" spans="1:42" s="75" customFormat="1">
      <c r="A56" s="61"/>
      <c r="B56" s="62"/>
      <c r="C56" s="58"/>
      <c r="D56" s="58"/>
      <c r="E56" s="58"/>
      <c r="F56" s="58"/>
      <c r="G56" s="58"/>
      <c r="H56" s="58"/>
      <c r="I56" s="58"/>
      <c r="J56" s="58"/>
      <c r="K56" s="214"/>
      <c r="L56" s="214"/>
      <c r="M56" s="214"/>
      <c r="N56" s="214"/>
      <c r="O56" s="214"/>
      <c r="P56" s="214"/>
      <c r="Q56" s="58"/>
      <c r="R56" s="58"/>
      <c r="S56" s="58"/>
      <c r="T56" s="59"/>
      <c r="U56" s="59"/>
      <c r="V56" s="59"/>
      <c r="W56" s="59"/>
      <c r="X56" s="59"/>
      <c r="Y56" s="59"/>
      <c r="Z56" s="59"/>
      <c r="AA56" s="59"/>
      <c r="AB56" s="59"/>
      <c r="AC56" s="59"/>
    </row>
    <row r="57" spans="1:42" ht="15.75">
      <c r="A57" s="64"/>
      <c r="B57" s="215" t="s">
        <v>22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65"/>
      <c r="Z57" s="65"/>
      <c r="AA57" s="65"/>
      <c r="AB57" s="65"/>
      <c r="AC57" s="65"/>
    </row>
    <row r="58" spans="1:42" ht="15.75">
      <c r="A58" s="64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65"/>
      <c r="Z58" s="65"/>
      <c r="AA58" s="65"/>
      <c r="AB58" s="65"/>
      <c r="AC58" s="65"/>
    </row>
    <row r="59" spans="1:42" ht="15.75">
      <c r="A59" s="64"/>
      <c r="B59" s="210" t="str">
        <f>[1]Лист1!$P$2</f>
        <v>заведующий</v>
      </c>
      <c r="C59" s="210"/>
      <c r="D59" s="210"/>
      <c r="E59" s="210"/>
      <c r="F59" s="210"/>
      <c r="G59" s="210"/>
      <c r="H59" s="210"/>
      <c r="I59" s="210"/>
      <c r="K59" s="67"/>
      <c r="L59" s="67"/>
      <c r="M59" s="67"/>
      <c r="N59" s="67"/>
      <c r="O59" s="98"/>
      <c r="P59" s="68"/>
      <c r="Q59" s="211" t="str">
        <f>[1]Лист1!$S$2</f>
        <v>Жуланова В.В.</v>
      </c>
      <c r="R59" s="211"/>
      <c r="S59" s="211"/>
      <c r="T59" s="211"/>
      <c r="U59" s="211"/>
      <c r="V59" s="211"/>
      <c r="W59" s="211"/>
      <c r="X59" s="69"/>
      <c r="Y59" s="70"/>
      <c r="Z59" s="70"/>
      <c r="AA59" s="70"/>
      <c r="AB59" s="71"/>
      <c r="AC59" s="71"/>
    </row>
    <row r="60" spans="1:42" ht="15.75">
      <c r="A60" s="64"/>
      <c r="B60" s="208" t="s">
        <v>21</v>
      </c>
      <c r="C60" s="208"/>
      <c r="D60" s="208"/>
      <c r="E60" s="208"/>
      <c r="F60" s="208"/>
      <c r="G60" s="208"/>
      <c r="H60" s="208"/>
      <c r="I60" s="208"/>
      <c r="K60" s="209" t="s">
        <v>16</v>
      </c>
      <c r="L60" s="209"/>
      <c r="M60" s="209"/>
      <c r="N60" s="209"/>
      <c r="O60" s="94"/>
      <c r="P60" s="72"/>
      <c r="Q60" s="209" t="s">
        <v>17</v>
      </c>
      <c r="R60" s="209"/>
      <c r="S60" s="209"/>
      <c r="T60" s="209"/>
      <c r="U60" s="209"/>
      <c r="V60" s="209"/>
      <c r="W60" s="209"/>
      <c r="X60" s="73"/>
      <c r="Y60" s="209" t="s">
        <v>18</v>
      </c>
      <c r="Z60" s="209"/>
      <c r="AA60" s="209"/>
      <c r="AB60" s="65"/>
      <c r="AC60" s="65"/>
    </row>
    <row r="61" spans="1:42" ht="15.75">
      <c r="A61" s="64"/>
      <c r="B61" s="213" t="s">
        <v>23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71"/>
      <c r="Z61" s="71"/>
      <c r="AA61" s="71"/>
      <c r="AB61" s="71"/>
      <c r="AC61" s="71"/>
    </row>
    <row r="62" spans="1:42" ht="15.75">
      <c r="A62" s="64"/>
      <c r="B62" s="210" t="str">
        <f>[1]Лист1!$P$3</f>
        <v>зам. зав. по АХЧ</v>
      </c>
      <c r="C62" s="210"/>
      <c r="D62" s="210"/>
      <c r="E62" s="210"/>
      <c r="F62" s="210"/>
      <c r="G62" s="210"/>
      <c r="H62" s="210"/>
      <c r="I62" s="210"/>
      <c r="K62" s="67"/>
      <c r="L62" s="67"/>
      <c r="M62" s="67"/>
      <c r="N62" s="67"/>
      <c r="O62" s="98"/>
      <c r="P62" s="68"/>
      <c r="Q62" s="211" t="str">
        <f>[1]Лист1!$S$3</f>
        <v>Дурбажева И.А.</v>
      </c>
      <c r="R62" s="211"/>
      <c r="S62" s="211"/>
      <c r="T62" s="211"/>
      <c r="U62" s="211"/>
      <c r="V62" s="211"/>
      <c r="W62" s="211"/>
      <c r="X62" s="69"/>
      <c r="Y62" s="70"/>
      <c r="Z62" s="70"/>
      <c r="AA62" s="70"/>
      <c r="AB62" s="71"/>
      <c r="AC62" s="71"/>
    </row>
    <row r="63" spans="1:42" ht="15.75">
      <c r="A63" s="64"/>
      <c r="B63" s="208" t="s">
        <v>21</v>
      </c>
      <c r="C63" s="208"/>
      <c r="D63" s="208"/>
      <c r="E63" s="208"/>
      <c r="F63" s="208"/>
      <c r="G63" s="208"/>
      <c r="H63" s="208"/>
      <c r="I63" s="208"/>
      <c r="K63" s="209" t="s">
        <v>16</v>
      </c>
      <c r="L63" s="209"/>
      <c r="M63" s="209"/>
      <c r="N63" s="209"/>
      <c r="O63" s="94"/>
      <c r="P63" s="72"/>
      <c r="Q63" s="209" t="s">
        <v>17</v>
      </c>
      <c r="R63" s="209"/>
      <c r="S63" s="209"/>
      <c r="T63" s="209"/>
      <c r="U63" s="209"/>
      <c r="V63" s="209"/>
      <c r="W63" s="209"/>
      <c r="X63" s="73"/>
      <c r="Y63" s="209" t="s">
        <v>18</v>
      </c>
      <c r="Z63" s="209"/>
      <c r="AA63" s="209"/>
      <c r="AB63" s="65"/>
      <c r="AC63" s="65"/>
    </row>
    <row r="64" spans="1:42" ht="15.75">
      <c r="A64" s="64"/>
      <c r="B64" s="210" t="str">
        <f>[1]Лист1!$P$4</f>
        <v>председатель проф. организации</v>
      </c>
      <c r="C64" s="210"/>
      <c r="D64" s="210"/>
      <c r="E64" s="210"/>
      <c r="F64" s="210"/>
      <c r="G64" s="210"/>
      <c r="H64" s="210"/>
      <c r="I64" s="210"/>
      <c r="K64" s="67"/>
      <c r="L64" s="67"/>
      <c r="M64" s="67"/>
      <c r="N64" s="67"/>
      <c r="O64" s="98"/>
      <c r="P64" s="68"/>
      <c r="Q64" s="211" t="str">
        <f>[1]Лист1!$S$4</f>
        <v>Сивкова И.Н.</v>
      </c>
      <c r="R64" s="211"/>
      <c r="S64" s="211"/>
      <c r="T64" s="211"/>
      <c r="U64" s="211"/>
      <c r="V64" s="211"/>
      <c r="W64" s="211"/>
      <c r="X64" s="69"/>
      <c r="Y64" s="70"/>
      <c r="Z64" s="70"/>
      <c r="AA64" s="70"/>
      <c r="AB64" s="71"/>
      <c r="AC64" s="71"/>
    </row>
    <row r="65" spans="1:29" ht="15.75">
      <c r="A65" s="64"/>
      <c r="B65" s="208" t="s">
        <v>21</v>
      </c>
      <c r="C65" s="208"/>
      <c r="D65" s="208"/>
      <c r="E65" s="208"/>
      <c r="F65" s="208"/>
      <c r="G65" s="208"/>
      <c r="H65" s="208"/>
      <c r="I65" s="208"/>
      <c r="K65" s="209" t="s">
        <v>16</v>
      </c>
      <c r="L65" s="209"/>
      <c r="M65" s="209"/>
      <c r="N65" s="209"/>
      <c r="O65" s="94"/>
      <c r="P65" s="72"/>
      <c r="Q65" s="209" t="s">
        <v>17</v>
      </c>
      <c r="R65" s="209"/>
      <c r="S65" s="209"/>
      <c r="T65" s="209"/>
      <c r="U65" s="209"/>
      <c r="V65" s="209"/>
      <c r="W65" s="209"/>
      <c r="X65" s="73"/>
      <c r="Y65" s="209" t="s">
        <v>18</v>
      </c>
      <c r="Z65" s="209"/>
      <c r="AA65" s="209"/>
      <c r="AB65" s="65"/>
      <c r="AC65" s="65"/>
    </row>
    <row r="66" spans="1:29" ht="15.75" hidden="1">
      <c r="A66" s="64"/>
      <c r="B66" s="210">
        <f>[1]Лист1!$P$5</f>
        <v>0</v>
      </c>
      <c r="C66" s="210"/>
      <c r="D66" s="210"/>
      <c r="E66" s="210"/>
      <c r="F66" s="210"/>
      <c r="G66" s="210"/>
      <c r="H66" s="210"/>
      <c r="I66" s="210"/>
      <c r="K66" s="67"/>
      <c r="L66" s="67"/>
      <c r="M66" s="67"/>
      <c r="N66" s="67"/>
      <c r="O66" s="98"/>
      <c r="P66" s="68"/>
      <c r="Q66" s="211">
        <f>[1]Лист1!$S$5</f>
        <v>0</v>
      </c>
      <c r="R66" s="211"/>
      <c r="S66" s="211"/>
      <c r="T66" s="211"/>
      <c r="U66" s="211"/>
      <c r="V66" s="211"/>
      <c r="W66" s="211"/>
      <c r="X66" s="69"/>
      <c r="Y66" s="70"/>
      <c r="Z66" s="70"/>
      <c r="AA66" s="70"/>
      <c r="AB66" s="65"/>
      <c r="AC66" s="65"/>
    </row>
    <row r="67" spans="1:29" ht="15.75" hidden="1">
      <c r="A67" s="64"/>
      <c r="B67" s="208" t="s">
        <v>21</v>
      </c>
      <c r="C67" s="208"/>
      <c r="D67" s="208"/>
      <c r="E67" s="208"/>
      <c r="F67" s="208"/>
      <c r="G67" s="208"/>
      <c r="H67" s="208"/>
      <c r="I67" s="208"/>
      <c r="K67" s="209" t="s">
        <v>16</v>
      </c>
      <c r="L67" s="209"/>
      <c r="M67" s="209"/>
      <c r="N67" s="209"/>
      <c r="O67" s="94"/>
      <c r="P67" s="72"/>
      <c r="Q67" s="209" t="s">
        <v>17</v>
      </c>
      <c r="R67" s="209"/>
      <c r="S67" s="209"/>
      <c r="T67" s="209"/>
      <c r="U67" s="209"/>
      <c r="V67" s="209"/>
      <c r="W67" s="209"/>
      <c r="X67" s="73"/>
      <c r="Y67" s="209" t="s">
        <v>18</v>
      </c>
      <c r="Z67" s="209"/>
      <c r="AA67" s="209"/>
      <c r="AB67" s="65"/>
      <c r="AC67" s="65"/>
    </row>
    <row r="68" spans="1:29" ht="15.75" hidden="1">
      <c r="A68" s="64"/>
      <c r="B68" s="210">
        <f>[1]Лист1!$P$6</f>
        <v>0</v>
      </c>
      <c r="C68" s="210"/>
      <c r="D68" s="210"/>
      <c r="E68" s="210"/>
      <c r="F68" s="210"/>
      <c r="G68" s="210"/>
      <c r="H68" s="210"/>
      <c r="I68" s="210"/>
      <c r="K68" s="67"/>
      <c r="L68" s="67"/>
      <c r="M68" s="67"/>
      <c r="N68" s="67"/>
      <c r="O68" s="98"/>
      <c r="P68" s="68"/>
      <c r="Q68" s="211">
        <f>[1]Лист1!$S$6</f>
        <v>0</v>
      </c>
      <c r="R68" s="211"/>
      <c r="S68" s="211"/>
      <c r="T68" s="211"/>
      <c r="U68" s="211"/>
      <c r="V68" s="211"/>
      <c r="W68" s="211"/>
      <c r="X68" s="69"/>
      <c r="Y68" s="70"/>
      <c r="Z68" s="70"/>
      <c r="AA68" s="70"/>
      <c r="AB68" s="65"/>
      <c r="AC68" s="65"/>
    </row>
    <row r="69" spans="1:29" ht="15.75" hidden="1">
      <c r="A69" s="64"/>
      <c r="B69" s="208" t="s">
        <v>21</v>
      </c>
      <c r="C69" s="208"/>
      <c r="D69" s="208"/>
      <c r="E69" s="208"/>
      <c r="F69" s="208"/>
      <c r="G69" s="208"/>
      <c r="H69" s="208"/>
      <c r="I69" s="208"/>
      <c r="K69" s="209" t="s">
        <v>16</v>
      </c>
      <c r="L69" s="209"/>
      <c r="M69" s="209"/>
      <c r="N69" s="209"/>
      <c r="O69" s="94"/>
      <c r="P69" s="72"/>
      <c r="Q69" s="209" t="s">
        <v>17</v>
      </c>
      <c r="R69" s="209"/>
      <c r="S69" s="209"/>
      <c r="T69" s="209"/>
      <c r="U69" s="209"/>
      <c r="V69" s="209"/>
      <c r="W69" s="209"/>
      <c r="X69" s="73"/>
      <c r="Y69" s="209" t="s">
        <v>18</v>
      </c>
      <c r="Z69" s="209"/>
      <c r="AA69" s="209"/>
      <c r="AB69" s="65"/>
      <c r="AC69" s="65"/>
    </row>
    <row r="70" spans="1:29" ht="15.75" hidden="1">
      <c r="A70" s="64"/>
      <c r="B70" s="210">
        <f>[1]Лист1!$P$7</f>
        <v>0</v>
      </c>
      <c r="C70" s="210"/>
      <c r="D70" s="210"/>
      <c r="E70" s="210"/>
      <c r="F70" s="210"/>
      <c r="G70" s="210"/>
      <c r="H70" s="210"/>
      <c r="I70" s="210"/>
      <c r="K70" s="67"/>
      <c r="L70" s="67"/>
      <c r="M70" s="67"/>
      <c r="N70" s="67"/>
      <c r="O70" s="98"/>
      <c r="P70" s="68"/>
      <c r="Q70" s="211">
        <f>[1]Лист1!$S$7</f>
        <v>0</v>
      </c>
      <c r="R70" s="211"/>
      <c r="S70" s="211"/>
      <c r="T70" s="211"/>
      <c r="U70" s="211"/>
      <c r="V70" s="211"/>
      <c r="W70" s="211"/>
      <c r="X70" s="69"/>
      <c r="Y70" s="70"/>
      <c r="Z70" s="70"/>
      <c r="AA70" s="70"/>
      <c r="AB70" s="65"/>
      <c r="AC70" s="65"/>
    </row>
    <row r="71" spans="1:29" ht="15.75" hidden="1">
      <c r="A71" s="64"/>
      <c r="B71" s="208" t="s">
        <v>21</v>
      </c>
      <c r="C71" s="208"/>
      <c r="D71" s="208"/>
      <c r="E71" s="208"/>
      <c r="F71" s="208"/>
      <c r="G71" s="208"/>
      <c r="H71" s="208"/>
      <c r="I71" s="208"/>
      <c r="K71" s="209" t="s">
        <v>16</v>
      </c>
      <c r="L71" s="209"/>
      <c r="M71" s="209"/>
      <c r="N71" s="209"/>
      <c r="O71" s="94"/>
      <c r="P71" s="72"/>
      <c r="Q71" s="209" t="s">
        <v>17</v>
      </c>
      <c r="R71" s="209"/>
      <c r="S71" s="209"/>
      <c r="T71" s="209"/>
      <c r="U71" s="209"/>
      <c r="V71" s="209"/>
      <c r="W71" s="209"/>
      <c r="X71" s="73"/>
      <c r="Y71" s="209" t="s">
        <v>18</v>
      </c>
      <c r="Z71" s="209"/>
      <c r="AA71" s="209"/>
      <c r="AB71" s="65"/>
      <c r="AC71" s="65"/>
    </row>
    <row r="72" spans="1:29" ht="15.75" hidden="1">
      <c r="A72" s="64"/>
      <c r="B72" s="210">
        <f>[1]Лист1!$P$8</f>
        <v>0</v>
      </c>
      <c r="C72" s="210"/>
      <c r="D72" s="210"/>
      <c r="E72" s="210"/>
      <c r="F72" s="210"/>
      <c r="G72" s="210"/>
      <c r="H72" s="210"/>
      <c r="I72" s="210"/>
      <c r="K72" s="67"/>
      <c r="L72" s="67"/>
      <c r="M72" s="67"/>
      <c r="N72" s="67"/>
      <c r="O72" s="98"/>
      <c r="P72" s="68"/>
      <c r="Q72" s="211">
        <f>[1]Лист1!$S$8</f>
        <v>0</v>
      </c>
      <c r="R72" s="211"/>
      <c r="S72" s="211"/>
      <c r="T72" s="211"/>
      <c r="U72" s="211"/>
      <c r="V72" s="211"/>
      <c r="W72" s="211"/>
      <c r="X72" s="69"/>
      <c r="Y72" s="70"/>
      <c r="Z72" s="70"/>
      <c r="AA72" s="70"/>
      <c r="AB72" s="65"/>
      <c r="AC72" s="65"/>
    </row>
    <row r="73" spans="1:29" ht="15.75" hidden="1">
      <c r="A73" s="64"/>
      <c r="B73" s="208" t="s">
        <v>21</v>
      </c>
      <c r="C73" s="208"/>
      <c r="D73" s="208"/>
      <c r="E73" s="208"/>
      <c r="F73" s="208"/>
      <c r="G73" s="208"/>
      <c r="H73" s="208"/>
      <c r="I73" s="208"/>
      <c r="K73" s="209" t="s">
        <v>16</v>
      </c>
      <c r="L73" s="209"/>
      <c r="M73" s="209"/>
      <c r="N73" s="209"/>
      <c r="O73" s="94"/>
      <c r="P73" s="72"/>
      <c r="Q73" s="209" t="s">
        <v>17</v>
      </c>
      <c r="R73" s="209"/>
      <c r="S73" s="209"/>
      <c r="T73" s="209"/>
      <c r="U73" s="209"/>
      <c r="V73" s="209"/>
      <c r="W73" s="209"/>
      <c r="X73" s="73"/>
      <c r="Y73" s="209" t="s">
        <v>18</v>
      </c>
      <c r="Z73" s="209"/>
      <c r="AA73" s="209"/>
      <c r="AB73" s="65"/>
      <c r="AC73" s="65"/>
    </row>
    <row r="74" spans="1:29" ht="15.75" hidden="1">
      <c r="A74" s="64"/>
      <c r="B74" s="210">
        <f>[1]Лист1!$P$9</f>
        <v>0</v>
      </c>
      <c r="C74" s="210"/>
      <c r="D74" s="210"/>
      <c r="E74" s="210"/>
      <c r="F74" s="210"/>
      <c r="G74" s="210"/>
      <c r="H74" s="210"/>
      <c r="I74" s="210"/>
      <c r="K74" s="67"/>
      <c r="L74" s="67"/>
      <c r="M74" s="67"/>
      <c r="N74" s="67"/>
      <c r="O74" s="98"/>
      <c r="P74" s="68"/>
      <c r="Q74" s="211">
        <f>[1]Лист1!$S$9</f>
        <v>0</v>
      </c>
      <c r="R74" s="211"/>
      <c r="S74" s="211"/>
      <c r="T74" s="211"/>
      <c r="U74" s="211"/>
      <c r="V74" s="211"/>
      <c r="W74" s="211"/>
      <c r="X74" s="69"/>
      <c r="Y74" s="70"/>
      <c r="Z74" s="70"/>
      <c r="AA74" s="70"/>
      <c r="AB74" s="65"/>
      <c r="AC74" s="65"/>
    </row>
    <row r="75" spans="1:29" ht="15.75" hidden="1">
      <c r="A75" s="64"/>
      <c r="B75" s="208" t="s">
        <v>21</v>
      </c>
      <c r="C75" s="208"/>
      <c r="D75" s="208"/>
      <c r="E75" s="208"/>
      <c r="F75" s="208"/>
      <c r="G75" s="208"/>
      <c r="H75" s="208"/>
      <c r="I75" s="208"/>
      <c r="K75" s="209" t="s">
        <v>16</v>
      </c>
      <c r="L75" s="209"/>
      <c r="M75" s="209"/>
      <c r="N75" s="209"/>
      <c r="O75" s="94"/>
      <c r="P75" s="72"/>
      <c r="Q75" s="209" t="s">
        <v>17</v>
      </c>
      <c r="R75" s="209"/>
      <c r="S75" s="209"/>
      <c r="T75" s="209"/>
      <c r="U75" s="209"/>
      <c r="V75" s="209"/>
      <c r="W75" s="209"/>
      <c r="X75" s="73"/>
      <c r="Y75" s="209" t="s">
        <v>18</v>
      </c>
      <c r="Z75" s="209"/>
      <c r="AA75" s="209"/>
      <c r="AB75" s="65"/>
      <c r="AC75" s="65"/>
    </row>
    <row r="76" spans="1:29" ht="15.75" hidden="1">
      <c r="A76" s="64"/>
      <c r="B76" s="210">
        <f>[1]Лист1!$P$10</f>
        <v>0</v>
      </c>
      <c r="C76" s="210"/>
      <c r="D76" s="210"/>
      <c r="E76" s="210"/>
      <c r="F76" s="210"/>
      <c r="G76" s="210"/>
      <c r="H76" s="210"/>
      <c r="I76" s="210"/>
      <c r="K76" s="67"/>
      <c r="L76" s="67"/>
      <c r="M76" s="67"/>
      <c r="N76" s="67"/>
      <c r="O76" s="98"/>
      <c r="P76" s="68"/>
      <c r="Q76" s="211">
        <f>[1]Лист1!$S$10</f>
        <v>0</v>
      </c>
      <c r="R76" s="211"/>
      <c r="S76" s="211"/>
      <c r="T76" s="211"/>
      <c r="U76" s="211"/>
      <c r="V76" s="211"/>
      <c r="W76" s="211"/>
      <c r="X76" s="69"/>
      <c r="Y76" s="70"/>
      <c r="Z76" s="70"/>
      <c r="AA76" s="70"/>
      <c r="AB76" s="65"/>
      <c r="AC76" s="65"/>
    </row>
    <row r="77" spans="1:29" ht="15.75" hidden="1">
      <c r="A77" s="64"/>
      <c r="B77" s="208" t="s">
        <v>21</v>
      </c>
      <c r="C77" s="208"/>
      <c r="D77" s="208"/>
      <c r="E77" s="208"/>
      <c r="F77" s="208"/>
      <c r="G77" s="208"/>
      <c r="H77" s="208"/>
      <c r="I77" s="208"/>
      <c r="K77" s="209" t="s">
        <v>16</v>
      </c>
      <c r="L77" s="209"/>
      <c r="M77" s="209"/>
      <c r="N77" s="209"/>
      <c r="O77" s="94"/>
      <c r="P77" s="72"/>
      <c r="Q77" s="209" t="s">
        <v>17</v>
      </c>
      <c r="R77" s="209"/>
      <c r="S77" s="209"/>
      <c r="T77" s="209"/>
      <c r="U77" s="209"/>
      <c r="V77" s="209"/>
      <c r="W77" s="209"/>
      <c r="X77" s="73"/>
      <c r="Y77" s="209" t="s">
        <v>18</v>
      </c>
      <c r="Z77" s="209"/>
      <c r="AA77" s="209"/>
      <c r="AB77" s="65"/>
      <c r="AC77" s="65"/>
    </row>
    <row r="78" spans="1:29" ht="15.75">
      <c r="A78" s="75"/>
      <c r="B78" s="212" t="s">
        <v>24</v>
      </c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65"/>
      <c r="Z78" s="65"/>
      <c r="AA78" s="65"/>
      <c r="AB78" s="65"/>
      <c r="AC78" s="65"/>
    </row>
    <row r="79" spans="1:29" ht="15.75">
      <c r="A79" s="64"/>
      <c r="B79" s="210" t="str">
        <f>[1]Лист1!$J$64</f>
        <v>ведущий специалист</v>
      </c>
      <c r="C79" s="210"/>
      <c r="D79" s="210"/>
      <c r="E79" s="210"/>
      <c r="F79" s="210"/>
      <c r="G79" s="210"/>
      <c r="H79" s="210"/>
      <c r="I79" s="210"/>
      <c r="K79" s="67"/>
      <c r="L79" s="67"/>
      <c r="M79" s="67"/>
      <c r="N79" s="67"/>
      <c r="O79" s="98"/>
      <c r="P79" s="68"/>
      <c r="Q79" s="211" t="str">
        <f>[1]Лист1!$M$64</f>
        <v>Нечаева А.В.</v>
      </c>
      <c r="R79" s="211"/>
      <c r="S79" s="211"/>
      <c r="T79" s="211"/>
      <c r="U79" s="211"/>
      <c r="V79" s="211"/>
      <c r="W79" s="211"/>
      <c r="X79" s="69"/>
      <c r="Y79" s="70"/>
      <c r="Z79" s="70"/>
      <c r="AA79" s="70"/>
      <c r="AB79" s="71"/>
      <c r="AC79" s="71"/>
    </row>
    <row r="80" spans="1:29" ht="15.75">
      <c r="A80" s="64"/>
      <c r="B80" s="208" t="s">
        <v>21</v>
      </c>
      <c r="C80" s="208"/>
      <c r="D80" s="208"/>
      <c r="E80" s="208"/>
      <c r="F80" s="208"/>
      <c r="G80" s="208"/>
      <c r="H80" s="208"/>
      <c r="I80" s="208"/>
      <c r="K80" s="209" t="s">
        <v>16</v>
      </c>
      <c r="L80" s="209"/>
      <c r="M80" s="209"/>
      <c r="N80" s="209"/>
      <c r="O80" s="94"/>
      <c r="P80" s="72"/>
      <c r="Q80" s="209" t="s">
        <v>17</v>
      </c>
      <c r="R80" s="209"/>
      <c r="S80" s="209"/>
      <c r="T80" s="209"/>
      <c r="U80" s="209"/>
      <c r="V80" s="209"/>
      <c r="W80" s="209"/>
      <c r="X80" s="73"/>
      <c r="Y80" s="209" t="s">
        <v>18</v>
      </c>
      <c r="Z80" s="209"/>
      <c r="AA80" s="209"/>
      <c r="AB80" s="65"/>
      <c r="AC80" s="65"/>
    </row>
    <row r="81" spans="1:29" ht="15.75">
      <c r="A81" s="75"/>
      <c r="B81" s="75"/>
      <c r="C81" s="75"/>
      <c r="D81" s="75"/>
      <c r="E81" s="75"/>
      <c r="F81" s="75"/>
      <c r="G81" s="71"/>
      <c r="H81" s="71"/>
      <c r="I81" s="71"/>
      <c r="J81" s="71"/>
      <c r="K81" s="71"/>
      <c r="L81" s="71"/>
      <c r="M81" s="71"/>
      <c r="N81" s="75"/>
      <c r="O81" s="75"/>
      <c r="P81" s="77"/>
      <c r="Q81" s="77"/>
      <c r="R81" s="77"/>
      <c r="S81" s="77"/>
      <c r="T81" s="77"/>
      <c r="U81" s="77"/>
      <c r="V81" s="77"/>
      <c r="W81" s="77"/>
      <c r="X81" s="75"/>
      <c r="Y81" s="71"/>
      <c r="Z81" s="71"/>
      <c r="AA81" s="71"/>
      <c r="AB81" s="71"/>
      <c r="AC81" s="71"/>
    </row>
    <row r="82" spans="1:29" ht="15.75">
      <c r="A82" s="75"/>
      <c r="B82" s="75"/>
      <c r="C82" s="75"/>
      <c r="D82" s="75"/>
      <c r="E82" s="75"/>
      <c r="F82" s="75"/>
      <c r="G82" s="65"/>
      <c r="H82" s="65"/>
      <c r="I82" s="65"/>
      <c r="J82" s="65"/>
      <c r="K82" s="65"/>
      <c r="L82" s="65"/>
      <c r="M82" s="65"/>
      <c r="N82" s="75"/>
      <c r="O82" s="75"/>
      <c r="P82" s="78"/>
      <c r="Q82" s="78"/>
      <c r="R82" s="78"/>
      <c r="S82" s="78"/>
      <c r="T82" s="78"/>
      <c r="U82" s="78"/>
      <c r="V82" s="78"/>
      <c r="W82" s="78"/>
      <c r="X82" s="75"/>
      <c r="Y82" s="65"/>
      <c r="Z82" s="65"/>
      <c r="AA82" s="65"/>
      <c r="AB82" s="65"/>
      <c r="AC82" s="65"/>
    </row>
    <row r="83" spans="1:29" ht="15.75">
      <c r="A83" s="75"/>
      <c r="B83" s="75"/>
      <c r="C83" s="75"/>
      <c r="D83" s="75"/>
      <c r="E83" s="75"/>
      <c r="F83" s="75"/>
      <c r="G83" s="71"/>
      <c r="H83" s="71"/>
      <c r="I83" s="71"/>
      <c r="J83" s="71"/>
      <c r="K83" s="71"/>
      <c r="L83" s="71"/>
      <c r="M83" s="71"/>
      <c r="N83" s="75"/>
      <c r="O83" s="75"/>
      <c r="P83" s="77"/>
      <c r="Q83" s="77"/>
      <c r="R83" s="77"/>
      <c r="S83" s="77"/>
      <c r="T83" s="77"/>
      <c r="U83" s="77"/>
      <c r="V83" s="77"/>
      <c r="W83" s="77"/>
      <c r="X83" s="75"/>
      <c r="Y83" s="71"/>
      <c r="Z83" s="71"/>
      <c r="AA83" s="71"/>
      <c r="AB83" s="71"/>
      <c r="AC83" s="71"/>
    </row>
    <row r="84" spans="1:29" ht="15.75">
      <c r="A84" s="75"/>
      <c r="B84" s="75"/>
      <c r="C84" s="75"/>
      <c r="D84" s="75"/>
      <c r="E84" s="75"/>
      <c r="F84" s="75"/>
      <c r="G84" s="65"/>
      <c r="H84" s="65"/>
      <c r="I84" s="65"/>
      <c r="J84" s="65"/>
      <c r="K84" s="65"/>
      <c r="L84" s="65"/>
      <c r="M84" s="65"/>
      <c r="N84" s="75"/>
      <c r="O84" s="75"/>
      <c r="P84" s="78"/>
      <c r="Q84" s="78"/>
      <c r="R84" s="78"/>
      <c r="S84" s="78"/>
      <c r="T84" s="78"/>
      <c r="U84" s="78"/>
      <c r="V84" s="78"/>
      <c r="W84" s="78"/>
      <c r="X84" s="75"/>
      <c r="Y84" s="65"/>
      <c r="Z84" s="65"/>
      <c r="AA84" s="65"/>
      <c r="AB84" s="65"/>
      <c r="AC84" s="65"/>
    </row>
    <row r="85" spans="1:29" ht="15.75">
      <c r="A85" s="75"/>
      <c r="B85" s="75"/>
      <c r="C85" s="75"/>
      <c r="D85" s="75"/>
      <c r="E85" s="75"/>
      <c r="F85" s="75"/>
      <c r="G85" s="71"/>
      <c r="H85" s="71"/>
      <c r="I85" s="71"/>
      <c r="J85" s="71"/>
      <c r="K85" s="71"/>
      <c r="L85" s="71"/>
      <c r="M85" s="71"/>
      <c r="N85" s="75"/>
      <c r="O85" s="75"/>
      <c r="P85" s="77"/>
      <c r="Q85" s="77"/>
      <c r="R85" s="77"/>
      <c r="S85" s="77"/>
      <c r="T85" s="77"/>
      <c r="U85" s="77"/>
      <c r="V85" s="77"/>
      <c r="W85" s="77"/>
      <c r="X85" s="75"/>
      <c r="Y85" s="71"/>
      <c r="Z85" s="71"/>
      <c r="AA85" s="71"/>
      <c r="AB85" s="71"/>
      <c r="AC85" s="71"/>
    </row>
    <row r="86" spans="1:29" ht="15.75">
      <c r="A86" s="75"/>
      <c r="B86" s="75"/>
      <c r="C86" s="75"/>
      <c r="D86" s="75"/>
      <c r="E86" s="75"/>
      <c r="F86" s="75"/>
      <c r="G86" s="65"/>
      <c r="H86" s="65"/>
      <c r="I86" s="65"/>
      <c r="J86" s="65"/>
      <c r="K86" s="65"/>
      <c r="L86" s="65"/>
      <c r="M86" s="65"/>
      <c r="N86" s="75"/>
      <c r="O86" s="75"/>
      <c r="P86" s="78"/>
      <c r="Q86" s="78"/>
      <c r="R86" s="78"/>
      <c r="S86" s="78"/>
      <c r="T86" s="78"/>
      <c r="U86" s="78"/>
      <c r="V86" s="78"/>
      <c r="W86" s="78"/>
      <c r="X86" s="75"/>
      <c r="Y86" s="65"/>
      <c r="Z86" s="65"/>
      <c r="AA86" s="65"/>
      <c r="AB86" s="65"/>
      <c r="AC86" s="65"/>
    </row>
    <row r="87" spans="1:29" ht="15.75">
      <c r="A87" s="75"/>
      <c r="B87" s="75"/>
      <c r="C87" s="75"/>
      <c r="D87" s="75"/>
      <c r="E87" s="75"/>
      <c r="F87" s="75"/>
      <c r="G87" s="71"/>
      <c r="H87" s="71"/>
      <c r="I87" s="71"/>
      <c r="J87" s="71"/>
      <c r="K87" s="71"/>
      <c r="L87" s="71"/>
      <c r="M87" s="71"/>
      <c r="N87" s="75"/>
      <c r="O87" s="75"/>
      <c r="P87" s="77"/>
      <c r="Q87" s="77"/>
      <c r="R87" s="77"/>
      <c r="S87" s="77"/>
      <c r="T87" s="77"/>
      <c r="U87" s="77"/>
      <c r="V87" s="77"/>
      <c r="W87" s="77"/>
      <c r="X87" s="75"/>
      <c r="Y87" s="71"/>
      <c r="Z87" s="71"/>
      <c r="AA87" s="71"/>
      <c r="AB87" s="71"/>
      <c r="AC87" s="71"/>
    </row>
    <row r="88" spans="1:29" ht="15.75">
      <c r="A88" s="75"/>
      <c r="B88" s="75"/>
      <c r="C88" s="75"/>
      <c r="D88" s="75"/>
      <c r="E88" s="75"/>
      <c r="F88" s="75"/>
      <c r="G88" s="65"/>
      <c r="H88" s="65"/>
      <c r="I88" s="65"/>
      <c r="J88" s="65"/>
      <c r="K88" s="65"/>
      <c r="L88" s="65"/>
      <c r="M88" s="65"/>
      <c r="N88" s="75"/>
      <c r="O88" s="75"/>
      <c r="P88" s="78"/>
      <c r="Q88" s="78"/>
      <c r="R88" s="78"/>
      <c r="S88" s="78"/>
      <c r="T88" s="78"/>
      <c r="U88" s="78"/>
      <c r="V88" s="78"/>
      <c r="W88" s="78"/>
      <c r="X88" s="75"/>
      <c r="Y88" s="65"/>
      <c r="Z88" s="65"/>
      <c r="AA88" s="65"/>
      <c r="AB88" s="65"/>
      <c r="AC88" s="65"/>
    </row>
    <row r="89" spans="1:29" ht="15.75">
      <c r="A89" s="75"/>
      <c r="B89" s="75"/>
      <c r="C89" s="75"/>
      <c r="D89" s="75"/>
      <c r="E89" s="75"/>
      <c r="F89" s="75"/>
      <c r="G89" s="71"/>
      <c r="H89" s="71"/>
      <c r="I89" s="71"/>
      <c r="J89" s="71"/>
      <c r="K89" s="71"/>
      <c r="L89" s="71"/>
      <c r="M89" s="71"/>
      <c r="N89" s="75"/>
      <c r="O89" s="75"/>
      <c r="P89" s="77"/>
      <c r="Q89" s="77"/>
      <c r="R89" s="77"/>
      <c r="S89" s="77"/>
      <c r="T89" s="77"/>
      <c r="U89" s="77"/>
      <c r="V89" s="77"/>
      <c r="W89" s="77"/>
      <c r="X89" s="75"/>
      <c r="Y89" s="71"/>
      <c r="Z89" s="71"/>
      <c r="AA89" s="71"/>
      <c r="AB89" s="71"/>
      <c r="AC89" s="71"/>
    </row>
    <row r="90" spans="1:29" ht="15.75">
      <c r="A90" s="75"/>
      <c r="B90" s="75"/>
      <c r="C90" s="75"/>
      <c r="D90" s="75"/>
      <c r="E90" s="75"/>
      <c r="F90" s="75"/>
      <c r="G90" s="65"/>
      <c r="H90" s="65"/>
      <c r="I90" s="65"/>
      <c r="J90" s="65"/>
      <c r="K90" s="65"/>
      <c r="L90" s="65"/>
      <c r="M90" s="65"/>
      <c r="N90" s="75"/>
      <c r="O90" s="75"/>
      <c r="P90" s="78"/>
      <c r="Q90" s="78"/>
      <c r="R90" s="78"/>
      <c r="S90" s="78"/>
      <c r="T90" s="78"/>
      <c r="U90" s="78"/>
      <c r="V90" s="78"/>
      <c r="W90" s="78"/>
      <c r="X90" s="75"/>
      <c r="Y90" s="65"/>
      <c r="Z90" s="65"/>
      <c r="AA90" s="65"/>
      <c r="AB90" s="65"/>
      <c r="AC90" s="65"/>
    </row>
    <row r="91" spans="1:29" ht="15.75">
      <c r="A91" s="75"/>
      <c r="B91" s="75"/>
      <c r="C91" s="75"/>
      <c r="D91" s="75"/>
      <c r="E91" s="75"/>
      <c r="F91" s="75"/>
      <c r="G91" s="71"/>
      <c r="H91" s="71"/>
      <c r="I91" s="71"/>
      <c r="J91" s="71"/>
      <c r="K91" s="71"/>
      <c r="L91" s="71"/>
      <c r="M91" s="71"/>
      <c r="N91" s="75"/>
      <c r="O91" s="75"/>
      <c r="P91" s="77"/>
      <c r="Q91" s="77"/>
      <c r="R91" s="77"/>
      <c r="S91" s="77"/>
      <c r="T91" s="77"/>
      <c r="U91" s="77"/>
      <c r="V91" s="77"/>
      <c r="W91" s="77"/>
      <c r="X91" s="75"/>
      <c r="Y91" s="71"/>
      <c r="Z91" s="71"/>
      <c r="AA91" s="71"/>
      <c r="AB91" s="71"/>
      <c r="AC91" s="71"/>
    </row>
    <row r="92" spans="1:29" ht="15.75">
      <c r="A92" s="75"/>
      <c r="B92" s="75"/>
      <c r="C92" s="75"/>
      <c r="D92" s="75"/>
      <c r="E92" s="75"/>
      <c r="F92" s="75"/>
      <c r="G92" s="65"/>
      <c r="H92" s="65"/>
      <c r="I92" s="65"/>
      <c r="J92" s="65"/>
      <c r="K92" s="65"/>
      <c r="L92" s="65"/>
      <c r="M92" s="65"/>
      <c r="N92" s="75"/>
      <c r="O92" s="75"/>
      <c r="P92" s="78"/>
      <c r="Q92" s="78"/>
      <c r="R92" s="78"/>
      <c r="S92" s="78"/>
      <c r="T92" s="78"/>
      <c r="U92" s="78"/>
      <c r="V92" s="78"/>
      <c r="W92" s="78"/>
      <c r="X92" s="75"/>
      <c r="Y92" s="65"/>
      <c r="Z92" s="65"/>
      <c r="AA92" s="65"/>
      <c r="AB92" s="65"/>
      <c r="AC92" s="65"/>
    </row>
    <row r="93" spans="1:29" ht="15.75">
      <c r="A93" s="75"/>
      <c r="B93" s="75"/>
      <c r="C93" s="75"/>
      <c r="D93" s="75"/>
      <c r="E93" s="75"/>
      <c r="F93" s="75"/>
      <c r="G93" s="71"/>
      <c r="H93" s="71"/>
      <c r="I93" s="71"/>
      <c r="J93" s="71"/>
      <c r="K93" s="71"/>
      <c r="L93" s="71"/>
      <c r="M93" s="71"/>
      <c r="N93" s="75"/>
      <c r="O93" s="75"/>
      <c r="P93" s="77"/>
      <c r="Q93" s="77"/>
      <c r="R93" s="77"/>
      <c r="S93" s="77"/>
      <c r="T93" s="77"/>
      <c r="U93" s="77"/>
      <c r="V93" s="77"/>
      <c r="W93" s="77"/>
      <c r="X93" s="75"/>
      <c r="Y93" s="71"/>
      <c r="Z93" s="71"/>
      <c r="AA93" s="71"/>
      <c r="AB93" s="71"/>
      <c r="AC93" s="71"/>
    </row>
    <row r="94" spans="1:29" ht="15.75">
      <c r="A94" s="75"/>
      <c r="B94" s="75"/>
      <c r="C94" s="75"/>
      <c r="D94" s="75"/>
      <c r="E94" s="75"/>
      <c r="F94" s="75"/>
      <c r="G94" s="65"/>
      <c r="H94" s="65"/>
      <c r="I94" s="65"/>
      <c r="J94" s="65"/>
      <c r="K94" s="65"/>
      <c r="L94" s="65"/>
      <c r="M94" s="65"/>
      <c r="N94" s="75"/>
      <c r="O94" s="75"/>
      <c r="P94" s="78"/>
      <c r="Q94" s="78"/>
      <c r="R94" s="78"/>
      <c r="S94" s="78"/>
      <c r="T94" s="78"/>
      <c r="U94" s="78"/>
      <c r="V94" s="78"/>
      <c r="W94" s="78"/>
      <c r="X94" s="75"/>
      <c r="Y94" s="65"/>
      <c r="Z94" s="65"/>
      <c r="AA94" s="65"/>
      <c r="AB94" s="65"/>
      <c r="AC94" s="65"/>
    </row>
    <row r="95" spans="1:29" ht="15.75">
      <c r="A95" s="75"/>
      <c r="B95" s="75"/>
      <c r="C95" s="75"/>
      <c r="D95" s="75"/>
      <c r="E95" s="75"/>
      <c r="F95" s="75"/>
      <c r="G95" s="71"/>
      <c r="H95" s="71"/>
      <c r="I95" s="71"/>
      <c r="J95" s="71"/>
      <c r="K95" s="71"/>
      <c r="L95" s="71"/>
      <c r="M95" s="71"/>
      <c r="N95" s="75"/>
      <c r="O95" s="75"/>
      <c r="P95" s="77"/>
      <c r="Q95" s="77"/>
      <c r="R95" s="77"/>
      <c r="S95" s="77"/>
      <c r="T95" s="77"/>
      <c r="U95" s="77"/>
      <c r="V95" s="77"/>
      <c r="W95" s="77"/>
      <c r="X95" s="75"/>
      <c r="Y95" s="71"/>
      <c r="Z95" s="71"/>
      <c r="AA95" s="71"/>
      <c r="AB95" s="71"/>
      <c r="AC95" s="71"/>
    </row>
    <row r="96" spans="1:29" ht="15.75">
      <c r="A96" s="75"/>
      <c r="B96" s="75"/>
      <c r="C96" s="75"/>
      <c r="D96" s="75"/>
      <c r="E96" s="75"/>
      <c r="F96" s="75"/>
      <c r="G96" s="65"/>
      <c r="H96" s="65"/>
      <c r="I96" s="65"/>
      <c r="J96" s="65"/>
      <c r="K96" s="65"/>
      <c r="L96" s="65"/>
      <c r="M96" s="65"/>
      <c r="N96" s="75"/>
      <c r="O96" s="75"/>
      <c r="P96" s="78"/>
      <c r="Q96" s="78"/>
      <c r="R96" s="78"/>
      <c r="S96" s="78"/>
      <c r="T96" s="78"/>
      <c r="U96" s="78"/>
      <c r="V96" s="78"/>
      <c r="W96" s="78"/>
      <c r="X96" s="75"/>
      <c r="Y96" s="65"/>
      <c r="Z96" s="65"/>
      <c r="AA96" s="65"/>
      <c r="AB96" s="65"/>
      <c r="AC96" s="65"/>
    </row>
    <row r="97" spans="1:29" ht="15.75">
      <c r="A97" s="75"/>
      <c r="B97" s="75"/>
      <c r="C97" s="75"/>
      <c r="D97" s="75"/>
      <c r="E97" s="75"/>
      <c r="F97" s="75"/>
      <c r="G97" s="71"/>
      <c r="H97" s="71"/>
      <c r="I97" s="71"/>
      <c r="J97" s="71"/>
      <c r="K97" s="71"/>
      <c r="L97" s="71"/>
      <c r="M97" s="71"/>
      <c r="N97" s="75"/>
      <c r="O97" s="75"/>
      <c r="P97" s="77"/>
      <c r="Q97" s="77"/>
      <c r="R97" s="77"/>
      <c r="S97" s="77"/>
      <c r="T97" s="77"/>
      <c r="U97" s="77"/>
      <c r="V97" s="77"/>
      <c r="W97" s="77"/>
      <c r="X97" s="75"/>
      <c r="Y97" s="71"/>
      <c r="Z97" s="71"/>
      <c r="AA97" s="71"/>
      <c r="AB97" s="71"/>
      <c r="AC97" s="71"/>
    </row>
    <row r="98" spans="1:29" ht="15.75">
      <c r="A98" s="75"/>
      <c r="B98" s="75"/>
      <c r="C98" s="75"/>
      <c r="D98" s="75"/>
      <c r="E98" s="75"/>
      <c r="F98" s="75"/>
      <c r="G98" s="65"/>
      <c r="H98" s="65"/>
      <c r="I98" s="65"/>
      <c r="J98" s="65"/>
      <c r="K98" s="65"/>
      <c r="L98" s="65"/>
      <c r="M98" s="65"/>
      <c r="N98" s="75"/>
      <c r="O98" s="75"/>
      <c r="P98" s="78"/>
      <c r="Q98" s="78"/>
      <c r="R98" s="78"/>
      <c r="S98" s="78"/>
      <c r="T98" s="78"/>
      <c r="U98" s="78"/>
      <c r="V98" s="78"/>
      <c r="W98" s="78"/>
      <c r="X98" s="75"/>
      <c r="Y98" s="65"/>
      <c r="Z98" s="65"/>
      <c r="AA98" s="65"/>
      <c r="AB98" s="65"/>
      <c r="AC98" s="65"/>
    </row>
    <row r="99" spans="1:29" ht="15.75">
      <c r="A99" s="75"/>
      <c r="B99" s="75"/>
      <c r="C99" s="75"/>
      <c r="D99" s="75"/>
      <c r="E99" s="75"/>
      <c r="F99" s="75"/>
      <c r="G99" s="71"/>
      <c r="H99" s="71"/>
      <c r="I99" s="71"/>
      <c r="J99" s="71"/>
      <c r="K99" s="71"/>
      <c r="L99" s="71"/>
      <c r="M99" s="71"/>
      <c r="N99" s="75"/>
      <c r="O99" s="75"/>
      <c r="P99" s="77"/>
      <c r="Q99" s="77"/>
      <c r="R99" s="77"/>
      <c r="S99" s="77"/>
      <c r="T99" s="77"/>
      <c r="U99" s="77"/>
      <c r="V99" s="77"/>
      <c r="W99" s="77"/>
      <c r="X99" s="75"/>
      <c r="Y99" s="71"/>
      <c r="Z99" s="71"/>
      <c r="AA99" s="71"/>
      <c r="AB99" s="71"/>
      <c r="AC99" s="71"/>
    </row>
    <row r="100" spans="1:29" ht="15.75">
      <c r="A100" s="75"/>
      <c r="B100" s="75"/>
      <c r="C100" s="75"/>
      <c r="D100" s="75"/>
      <c r="E100" s="75"/>
      <c r="F100" s="75"/>
      <c r="G100" s="65"/>
      <c r="H100" s="65"/>
      <c r="I100" s="65"/>
      <c r="J100" s="65"/>
      <c r="K100" s="65"/>
      <c r="L100" s="65"/>
      <c r="M100" s="65"/>
      <c r="N100" s="75"/>
      <c r="O100" s="75"/>
      <c r="P100" s="78"/>
      <c r="Q100" s="78"/>
      <c r="R100" s="78"/>
      <c r="S100" s="78"/>
      <c r="T100" s="78"/>
      <c r="U100" s="78"/>
      <c r="V100" s="78"/>
      <c r="W100" s="78"/>
      <c r="X100" s="75"/>
      <c r="Y100" s="65"/>
      <c r="Z100" s="65"/>
      <c r="AA100" s="65"/>
      <c r="AB100" s="65"/>
      <c r="AC100" s="65"/>
    </row>
    <row r="101" spans="1:29" ht="15.75">
      <c r="A101" s="75"/>
      <c r="B101" s="75"/>
      <c r="C101" s="75"/>
      <c r="D101" s="75"/>
      <c r="E101" s="75"/>
      <c r="F101" s="75"/>
      <c r="G101" s="71"/>
      <c r="H101" s="71"/>
      <c r="I101" s="71"/>
      <c r="J101" s="71"/>
      <c r="K101" s="71"/>
      <c r="L101" s="71"/>
      <c r="M101" s="71"/>
      <c r="N101" s="75"/>
      <c r="O101" s="75"/>
      <c r="P101" s="77"/>
      <c r="Q101" s="77"/>
      <c r="R101" s="77"/>
      <c r="S101" s="77"/>
      <c r="T101" s="77"/>
      <c r="U101" s="77"/>
      <c r="V101" s="77"/>
      <c r="W101" s="77"/>
      <c r="X101" s="75"/>
      <c r="Y101" s="71"/>
      <c r="Z101" s="71"/>
      <c r="AA101" s="71"/>
      <c r="AB101" s="71"/>
      <c r="AC101" s="71"/>
    </row>
    <row r="102" spans="1:29" ht="15.75">
      <c r="A102" s="75"/>
      <c r="B102" s="75"/>
      <c r="C102" s="75"/>
      <c r="D102" s="75"/>
      <c r="E102" s="75"/>
      <c r="F102" s="75"/>
      <c r="G102" s="65"/>
      <c r="H102" s="65"/>
      <c r="I102" s="65"/>
      <c r="J102" s="65"/>
      <c r="K102" s="65"/>
      <c r="L102" s="65"/>
      <c r="M102" s="65"/>
      <c r="N102" s="75"/>
      <c r="O102" s="75"/>
      <c r="P102" s="78"/>
      <c r="Q102" s="78"/>
      <c r="R102" s="78"/>
      <c r="S102" s="78"/>
      <c r="T102" s="78"/>
      <c r="U102" s="78"/>
      <c r="V102" s="78"/>
      <c r="W102" s="78"/>
      <c r="X102" s="75"/>
      <c r="Y102" s="65"/>
      <c r="Z102" s="65"/>
      <c r="AA102" s="65"/>
      <c r="AB102" s="65"/>
      <c r="AC102" s="65"/>
    </row>
    <row r="103" spans="1:29" ht="15.75">
      <c r="A103" s="75"/>
      <c r="B103" s="75"/>
      <c r="C103" s="75"/>
      <c r="D103" s="75"/>
      <c r="E103" s="75"/>
      <c r="F103" s="75"/>
      <c r="G103" s="71"/>
      <c r="H103" s="71"/>
      <c r="I103" s="71"/>
      <c r="J103" s="71"/>
      <c r="K103" s="71"/>
      <c r="L103" s="71"/>
      <c r="M103" s="71"/>
      <c r="N103" s="75"/>
      <c r="O103" s="75"/>
      <c r="P103" s="77"/>
      <c r="Q103" s="77"/>
      <c r="R103" s="77"/>
      <c r="S103" s="77"/>
      <c r="T103" s="77"/>
      <c r="U103" s="77"/>
      <c r="V103" s="77"/>
      <c r="W103" s="77"/>
      <c r="X103" s="75"/>
      <c r="Y103" s="71"/>
      <c r="Z103" s="71"/>
      <c r="AA103" s="71"/>
      <c r="AB103" s="71"/>
      <c r="AC103" s="71"/>
    </row>
    <row r="104" spans="1:29" ht="15.75">
      <c r="A104" s="75"/>
      <c r="B104" s="75"/>
      <c r="C104" s="75"/>
      <c r="D104" s="75"/>
      <c r="E104" s="75"/>
      <c r="F104" s="75"/>
      <c r="G104" s="65"/>
      <c r="H104" s="65"/>
      <c r="I104" s="65"/>
      <c r="J104" s="65"/>
      <c r="K104" s="65"/>
      <c r="L104" s="65"/>
      <c r="M104" s="65"/>
      <c r="N104" s="75"/>
      <c r="O104" s="75"/>
      <c r="P104" s="78"/>
      <c r="Q104" s="78"/>
      <c r="R104" s="78"/>
      <c r="S104" s="78"/>
      <c r="T104" s="78"/>
      <c r="U104" s="78"/>
      <c r="V104" s="78"/>
      <c r="W104" s="78"/>
      <c r="X104" s="75"/>
      <c r="Y104" s="65"/>
      <c r="Z104" s="65"/>
      <c r="AA104" s="65"/>
      <c r="AB104" s="65"/>
      <c r="AC104" s="65"/>
    </row>
    <row r="105" spans="1:29" ht="15.75">
      <c r="A105" s="75"/>
      <c r="B105" s="75"/>
      <c r="C105" s="75"/>
      <c r="D105" s="75"/>
      <c r="E105" s="75"/>
      <c r="F105" s="75"/>
      <c r="G105" s="71"/>
      <c r="H105" s="71"/>
      <c r="I105" s="71"/>
      <c r="J105" s="71"/>
      <c r="K105" s="71"/>
      <c r="L105" s="71"/>
      <c r="M105" s="71"/>
      <c r="N105" s="75"/>
      <c r="O105" s="75"/>
      <c r="P105" s="77"/>
      <c r="Q105" s="77"/>
      <c r="R105" s="77"/>
      <c r="S105" s="77"/>
      <c r="T105" s="77"/>
      <c r="U105" s="77"/>
      <c r="V105" s="77"/>
      <c r="W105" s="77"/>
      <c r="X105" s="75"/>
      <c r="Y105" s="71"/>
      <c r="Z105" s="71"/>
      <c r="AA105" s="71"/>
      <c r="AB105" s="71"/>
      <c r="AC105" s="71"/>
    </row>
    <row r="106" spans="1:29" ht="15.75">
      <c r="A106" s="75"/>
      <c r="B106" s="75"/>
      <c r="C106" s="75"/>
      <c r="D106" s="75"/>
      <c r="E106" s="75"/>
      <c r="F106" s="75"/>
      <c r="G106" s="65"/>
      <c r="H106" s="65"/>
      <c r="I106" s="65"/>
      <c r="J106" s="65"/>
      <c r="K106" s="65"/>
      <c r="L106" s="65"/>
      <c r="M106" s="65"/>
      <c r="N106" s="75"/>
      <c r="O106" s="75"/>
      <c r="P106" s="78"/>
      <c r="Q106" s="78"/>
      <c r="R106" s="78"/>
      <c r="S106" s="78"/>
      <c r="T106" s="78"/>
      <c r="U106" s="78"/>
      <c r="V106" s="78"/>
      <c r="W106" s="78"/>
      <c r="X106" s="75"/>
      <c r="Y106" s="65"/>
      <c r="Z106" s="65"/>
      <c r="AA106" s="65"/>
      <c r="AB106" s="65"/>
      <c r="AC106" s="65"/>
    </row>
    <row r="107" spans="1:29" ht="15.75">
      <c r="A107" s="75"/>
      <c r="B107" s="75"/>
      <c r="C107" s="75"/>
      <c r="D107" s="75"/>
      <c r="E107" s="75"/>
      <c r="F107" s="75"/>
      <c r="G107" s="71"/>
      <c r="H107" s="71"/>
      <c r="I107" s="71"/>
      <c r="J107" s="71"/>
      <c r="K107" s="71"/>
      <c r="L107" s="71"/>
      <c r="M107" s="71"/>
      <c r="N107" s="75"/>
      <c r="O107" s="75"/>
      <c r="P107" s="77"/>
      <c r="Q107" s="77"/>
      <c r="R107" s="77"/>
      <c r="S107" s="77"/>
      <c r="T107" s="77"/>
      <c r="U107" s="77"/>
      <c r="V107" s="77"/>
      <c r="W107" s="77"/>
      <c r="X107" s="75"/>
      <c r="Y107" s="71"/>
      <c r="Z107" s="71"/>
      <c r="AA107" s="71"/>
      <c r="AB107" s="71"/>
      <c r="AC107" s="71"/>
    </row>
    <row r="108" spans="1:29" ht="15.75">
      <c r="A108" s="75"/>
      <c r="B108" s="75"/>
      <c r="C108" s="75"/>
      <c r="D108" s="75"/>
      <c r="E108" s="75"/>
      <c r="F108" s="75"/>
      <c r="G108" s="65"/>
      <c r="H108" s="65"/>
      <c r="I108" s="65"/>
      <c r="J108" s="65"/>
      <c r="K108" s="65"/>
      <c r="L108" s="65"/>
      <c r="M108" s="65"/>
      <c r="N108" s="75"/>
      <c r="O108" s="75"/>
      <c r="P108" s="78"/>
      <c r="Q108" s="78"/>
      <c r="R108" s="78"/>
      <c r="S108" s="78"/>
      <c r="T108" s="78"/>
      <c r="U108" s="78"/>
      <c r="V108" s="78"/>
      <c r="W108" s="78"/>
      <c r="X108" s="75"/>
      <c r="Y108" s="65"/>
      <c r="Z108" s="65"/>
      <c r="AA108" s="65"/>
      <c r="AB108" s="65"/>
      <c r="AC108" s="65"/>
    </row>
    <row r="109" spans="1:29" ht="15.75">
      <c r="A109" s="75"/>
      <c r="B109" s="75"/>
      <c r="C109" s="75"/>
      <c r="D109" s="75"/>
      <c r="E109" s="75"/>
      <c r="F109" s="75"/>
      <c r="G109" s="71"/>
      <c r="H109" s="71"/>
      <c r="I109" s="71"/>
      <c r="J109" s="71"/>
      <c r="K109" s="71"/>
      <c r="L109" s="71"/>
      <c r="M109" s="71"/>
      <c r="N109" s="75"/>
      <c r="O109" s="75"/>
      <c r="P109" s="77"/>
      <c r="Q109" s="77"/>
      <c r="R109" s="77"/>
      <c r="S109" s="77"/>
      <c r="T109" s="77"/>
      <c r="U109" s="77"/>
      <c r="V109" s="77"/>
      <c r="W109" s="77"/>
      <c r="X109" s="75"/>
      <c r="Y109" s="71"/>
      <c r="Z109" s="71"/>
      <c r="AA109" s="71"/>
      <c r="AB109" s="71"/>
      <c r="AC109" s="71"/>
    </row>
    <row r="110" spans="1:29" ht="15.75">
      <c r="A110" s="75"/>
      <c r="B110" s="75"/>
      <c r="C110" s="75"/>
      <c r="D110" s="75"/>
      <c r="E110" s="75"/>
      <c r="F110" s="75"/>
      <c r="G110" s="65"/>
      <c r="H110" s="65"/>
      <c r="I110" s="65"/>
      <c r="J110" s="65"/>
      <c r="K110" s="65"/>
      <c r="L110" s="65"/>
      <c r="M110" s="65"/>
      <c r="N110" s="75"/>
      <c r="O110" s="75"/>
      <c r="P110" s="78"/>
      <c r="Q110" s="78"/>
      <c r="R110" s="78"/>
      <c r="S110" s="78"/>
      <c r="T110" s="78"/>
      <c r="U110" s="78"/>
      <c r="V110" s="78"/>
      <c r="W110" s="78"/>
      <c r="X110" s="75"/>
      <c r="Y110" s="65"/>
      <c r="Z110" s="65"/>
      <c r="AA110" s="65"/>
      <c r="AB110" s="65"/>
      <c r="AC110" s="65"/>
    </row>
    <row r="111" spans="1:29" ht="15.75">
      <c r="A111" s="75"/>
      <c r="B111" s="75"/>
      <c r="C111" s="75"/>
      <c r="D111" s="75"/>
      <c r="E111" s="75"/>
      <c r="F111" s="75"/>
      <c r="G111" s="71"/>
      <c r="H111" s="71"/>
      <c r="I111" s="71"/>
      <c r="J111" s="71"/>
      <c r="K111" s="71"/>
      <c r="L111" s="71"/>
      <c r="M111" s="71"/>
      <c r="N111" s="75"/>
      <c r="O111" s="75"/>
      <c r="P111" s="77"/>
      <c r="Q111" s="77"/>
      <c r="R111" s="77"/>
      <c r="S111" s="77"/>
      <c r="T111" s="77"/>
      <c r="U111" s="77"/>
      <c r="V111" s="77"/>
      <c r="W111" s="77"/>
      <c r="X111" s="75"/>
      <c r="Y111" s="71"/>
      <c r="Z111" s="71"/>
      <c r="AA111" s="71"/>
      <c r="AB111" s="71"/>
      <c r="AC111" s="71"/>
    </row>
    <row r="112" spans="1:29" ht="15.75">
      <c r="A112" s="75"/>
      <c r="B112" s="75"/>
      <c r="C112" s="75"/>
      <c r="D112" s="75"/>
      <c r="E112" s="75"/>
      <c r="F112" s="75"/>
      <c r="G112" s="65"/>
      <c r="H112" s="65"/>
      <c r="I112" s="65"/>
      <c r="J112" s="65"/>
      <c r="K112" s="65"/>
      <c r="L112" s="65"/>
      <c r="M112" s="65"/>
      <c r="N112" s="75"/>
      <c r="O112" s="75"/>
      <c r="P112" s="78"/>
      <c r="Q112" s="78"/>
      <c r="R112" s="78"/>
      <c r="S112" s="78"/>
      <c r="T112" s="78"/>
      <c r="U112" s="78"/>
      <c r="V112" s="78"/>
      <c r="W112" s="78"/>
      <c r="X112" s="75"/>
      <c r="Y112" s="65"/>
      <c r="Z112" s="65"/>
      <c r="AA112" s="65"/>
      <c r="AB112" s="65"/>
      <c r="AC112" s="65"/>
    </row>
    <row r="113" spans="1:29" ht="15.75">
      <c r="A113" s="75"/>
      <c r="B113" s="75"/>
      <c r="C113" s="75"/>
      <c r="D113" s="75"/>
      <c r="E113" s="75"/>
      <c r="F113" s="75"/>
      <c r="G113" s="71"/>
      <c r="H113" s="71"/>
      <c r="I113" s="71"/>
      <c r="J113" s="71"/>
      <c r="K113" s="71"/>
      <c r="L113" s="71"/>
      <c r="M113" s="71"/>
      <c r="N113" s="75"/>
      <c r="O113" s="75"/>
      <c r="P113" s="77"/>
      <c r="Q113" s="77"/>
      <c r="R113" s="77"/>
      <c r="S113" s="77"/>
      <c r="T113" s="77"/>
      <c r="U113" s="77"/>
      <c r="V113" s="77"/>
      <c r="W113" s="77"/>
      <c r="X113" s="75"/>
      <c r="Y113" s="71"/>
      <c r="Z113" s="71"/>
      <c r="AA113" s="71"/>
      <c r="AB113" s="71"/>
      <c r="AC113" s="71"/>
    </row>
    <row r="114" spans="1:29" ht="15.75">
      <c r="A114" s="75"/>
      <c r="B114" s="75"/>
      <c r="C114" s="75"/>
      <c r="D114" s="75"/>
      <c r="E114" s="75"/>
      <c r="F114" s="75"/>
      <c r="G114" s="65"/>
      <c r="H114" s="65"/>
      <c r="I114" s="65"/>
      <c r="J114" s="65"/>
      <c r="K114" s="65"/>
      <c r="L114" s="65"/>
      <c r="M114" s="65"/>
      <c r="N114" s="75"/>
      <c r="O114" s="75"/>
      <c r="P114" s="78"/>
      <c r="Q114" s="78"/>
      <c r="R114" s="78"/>
      <c r="S114" s="78"/>
      <c r="T114" s="78"/>
      <c r="U114" s="78"/>
      <c r="V114" s="78"/>
      <c r="W114" s="78"/>
      <c r="X114" s="75"/>
      <c r="Y114" s="65"/>
      <c r="Z114" s="65"/>
      <c r="AA114" s="65"/>
      <c r="AB114" s="65"/>
      <c r="AC114" s="65"/>
    </row>
    <row r="115" spans="1:29" ht="15.75">
      <c r="A115" s="75"/>
      <c r="B115" s="75"/>
      <c r="C115" s="75"/>
      <c r="D115" s="75"/>
      <c r="E115" s="75"/>
      <c r="F115" s="75"/>
      <c r="G115" s="71"/>
      <c r="H115" s="71"/>
      <c r="I115" s="71"/>
      <c r="J115" s="71"/>
      <c r="K115" s="71"/>
      <c r="L115" s="71"/>
      <c r="M115" s="71"/>
      <c r="N115" s="75"/>
      <c r="O115" s="75"/>
      <c r="P115" s="77"/>
      <c r="Q115" s="77"/>
      <c r="R115" s="77"/>
      <c r="S115" s="77"/>
      <c r="T115" s="77"/>
      <c r="U115" s="77"/>
      <c r="V115" s="77"/>
      <c r="W115" s="77"/>
      <c r="X115" s="75"/>
      <c r="Y115" s="71"/>
      <c r="Z115" s="71"/>
      <c r="AA115" s="71"/>
      <c r="AB115" s="71"/>
      <c r="AC115" s="71"/>
    </row>
    <row r="116" spans="1:29" ht="15.75">
      <c r="A116" s="75"/>
      <c r="B116" s="75"/>
      <c r="C116" s="75"/>
      <c r="D116" s="75"/>
      <c r="E116" s="75"/>
      <c r="F116" s="75"/>
      <c r="G116" s="65"/>
      <c r="H116" s="65"/>
      <c r="I116" s="65"/>
      <c r="J116" s="65"/>
      <c r="K116" s="65"/>
      <c r="L116" s="65"/>
      <c r="M116" s="65"/>
      <c r="N116" s="75"/>
      <c r="O116" s="75"/>
      <c r="P116" s="78"/>
      <c r="Q116" s="78"/>
      <c r="R116" s="78"/>
      <c r="S116" s="78"/>
      <c r="T116" s="78"/>
      <c r="U116" s="78"/>
      <c r="V116" s="78"/>
      <c r="W116" s="78"/>
      <c r="X116" s="75"/>
      <c r="Y116" s="65"/>
      <c r="Z116" s="65"/>
      <c r="AA116" s="65"/>
      <c r="AB116" s="65"/>
      <c r="AC116" s="65"/>
    </row>
    <row r="117" spans="1:29" ht="15.75">
      <c r="A117" s="75"/>
      <c r="B117" s="75"/>
      <c r="C117" s="75"/>
      <c r="D117" s="75"/>
      <c r="E117" s="75"/>
      <c r="F117" s="75"/>
      <c r="G117" s="71"/>
      <c r="H117" s="71"/>
      <c r="I117" s="71"/>
      <c r="J117" s="71"/>
      <c r="K117" s="71"/>
      <c r="L117" s="71"/>
      <c r="M117" s="71"/>
      <c r="N117" s="75"/>
      <c r="O117" s="75"/>
      <c r="P117" s="77"/>
      <c r="Q117" s="77"/>
      <c r="R117" s="77"/>
      <c r="S117" s="77"/>
      <c r="T117" s="77"/>
      <c r="U117" s="77"/>
      <c r="V117" s="77"/>
      <c r="W117" s="77"/>
      <c r="X117" s="75"/>
      <c r="Y117" s="71"/>
      <c r="Z117" s="71"/>
      <c r="AA117" s="71"/>
      <c r="AB117" s="71"/>
      <c r="AC117" s="71"/>
    </row>
  </sheetData>
  <mergeCells count="90">
    <mergeCell ref="Y2:AB2"/>
    <mergeCell ref="A4:A5"/>
    <mergeCell ref="B4:B5"/>
    <mergeCell ref="E4:U4"/>
    <mergeCell ref="V4:V5"/>
    <mergeCell ref="W4:W5"/>
    <mergeCell ref="X4:X5"/>
    <mergeCell ref="Y4:Y5"/>
    <mergeCell ref="Z4:Z5"/>
    <mergeCell ref="AA4:AA5"/>
    <mergeCell ref="AB4:AB5"/>
    <mergeCell ref="AQ4:AQ5"/>
    <mergeCell ref="K49:M49"/>
    <mergeCell ref="W49:X49"/>
    <mergeCell ref="K50:M50"/>
    <mergeCell ref="W50:X50"/>
    <mergeCell ref="K54:N54"/>
    <mergeCell ref="W54:Z54"/>
    <mergeCell ref="K55:P55"/>
    <mergeCell ref="W55:Z55"/>
    <mergeCell ref="K51:M51"/>
    <mergeCell ref="W51:X51"/>
    <mergeCell ref="K52:N52"/>
    <mergeCell ref="W52:AA52"/>
    <mergeCell ref="K53:N53"/>
    <mergeCell ref="W53:Z53"/>
    <mergeCell ref="K56:P56"/>
    <mergeCell ref="B57:X57"/>
    <mergeCell ref="B59:I59"/>
    <mergeCell ref="Q59:W59"/>
    <mergeCell ref="B60:I60"/>
    <mergeCell ref="K60:N60"/>
    <mergeCell ref="Q60:W60"/>
    <mergeCell ref="Y65:AA65"/>
    <mergeCell ref="Y60:AA60"/>
    <mergeCell ref="B61:X61"/>
    <mergeCell ref="B62:I62"/>
    <mergeCell ref="Q62:W62"/>
    <mergeCell ref="B63:I63"/>
    <mergeCell ref="K63:N63"/>
    <mergeCell ref="Q63:W63"/>
    <mergeCell ref="Y63:AA63"/>
    <mergeCell ref="B64:I64"/>
    <mergeCell ref="Q64:W64"/>
    <mergeCell ref="B65:I65"/>
    <mergeCell ref="K65:N65"/>
    <mergeCell ref="Q65:W65"/>
    <mergeCell ref="B70:I70"/>
    <mergeCell ref="Q70:W70"/>
    <mergeCell ref="Y80:AA80"/>
    <mergeCell ref="B66:I66"/>
    <mergeCell ref="Q66:W66"/>
    <mergeCell ref="B67:I67"/>
    <mergeCell ref="K67:N67"/>
    <mergeCell ref="Q67:W67"/>
    <mergeCell ref="Y67:AA67"/>
    <mergeCell ref="B68:I68"/>
    <mergeCell ref="B78:X78"/>
    <mergeCell ref="B79:I79"/>
    <mergeCell ref="Q79:W79"/>
    <mergeCell ref="B80:I80"/>
    <mergeCell ref="K80:N80"/>
    <mergeCell ref="Q80:W80"/>
    <mergeCell ref="Q68:W68"/>
    <mergeCell ref="B69:I69"/>
    <mergeCell ref="K69:N69"/>
    <mergeCell ref="Q69:W69"/>
    <mergeCell ref="Y69:AA69"/>
    <mergeCell ref="B71:I71"/>
    <mergeCell ref="K71:N71"/>
    <mergeCell ref="Q71:W71"/>
    <mergeCell ref="Y71:AA71"/>
    <mergeCell ref="B72:I72"/>
    <mergeCell ref="Q72:W72"/>
    <mergeCell ref="B73:I73"/>
    <mergeCell ref="K73:N73"/>
    <mergeCell ref="Q73:W73"/>
    <mergeCell ref="Y73:AA73"/>
    <mergeCell ref="B74:I74"/>
    <mergeCell ref="Q74:W74"/>
    <mergeCell ref="B77:I77"/>
    <mergeCell ref="K77:N77"/>
    <mergeCell ref="Q77:W77"/>
    <mergeCell ref="Y77:AA77"/>
    <mergeCell ref="B75:I75"/>
    <mergeCell ref="K75:N75"/>
    <mergeCell ref="Q75:W75"/>
    <mergeCell ref="Y75:AA75"/>
    <mergeCell ref="B76:I76"/>
    <mergeCell ref="Q76:W76"/>
  </mergeCells>
  <pageMargins left="0.23622047244094491" right="0.23622047244094491" top="0.39370078740157483" bottom="0.39370078740157483" header="0.31496062992125984" footer="0.31496062992125984"/>
  <pageSetup paperSize="9" orientation="landscape" r:id="rId1"/>
  <headerFooter differentFirst="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C7" sqref="C7:D7"/>
    </sheetView>
  </sheetViews>
  <sheetFormatPr defaultRowHeight="15"/>
  <cols>
    <col min="1" max="1" width="9.140625" style="36"/>
    <col min="2" max="2" width="16.42578125" style="36" customWidth="1"/>
    <col min="3" max="3" width="8.5703125" style="36" customWidth="1"/>
    <col min="4" max="4" width="7.85546875" style="36" customWidth="1"/>
    <col min="5" max="5" width="2.5703125" style="36" customWidth="1"/>
    <col min="6" max="6" width="4.85546875" style="36" customWidth="1"/>
    <col min="7" max="7" width="3.42578125" style="36" customWidth="1"/>
    <col min="8" max="8" width="8.42578125" style="36" customWidth="1"/>
    <col min="9" max="15" width="10" style="36" customWidth="1"/>
    <col min="16" max="16384" width="9.140625" style="36"/>
  </cols>
  <sheetData>
    <row r="1" spans="1:15">
      <c r="A1" s="238" t="s">
        <v>59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>
      <c r="A2" s="238" t="s">
        <v>60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N3" s="37" t="s">
        <v>61</v>
      </c>
      <c r="O3" s="37"/>
    </row>
    <row r="5" spans="1:15" ht="60.75" customHeight="1">
      <c r="A5" s="239" t="s">
        <v>62</v>
      </c>
      <c r="B5" s="240"/>
      <c r="C5" s="239" t="s">
        <v>63</v>
      </c>
      <c r="D5" s="245"/>
      <c r="E5" s="245"/>
      <c r="F5" s="245"/>
      <c r="G5" s="245"/>
      <c r="H5" s="240"/>
      <c r="I5" s="247" t="s">
        <v>64</v>
      </c>
      <c r="J5" s="247"/>
      <c r="K5" s="247"/>
      <c r="L5" s="247"/>
      <c r="M5" s="247"/>
      <c r="N5" s="247"/>
      <c r="O5" s="247"/>
    </row>
    <row r="6" spans="1:15" ht="15" customHeight="1">
      <c r="A6" s="241"/>
      <c r="B6" s="242"/>
      <c r="C6" s="243"/>
      <c r="D6" s="246"/>
      <c r="E6" s="246"/>
      <c r="F6" s="246"/>
      <c r="G6" s="246"/>
      <c r="H6" s="244"/>
      <c r="I6" s="248" t="s">
        <v>65</v>
      </c>
      <c r="J6" s="248" t="s">
        <v>66</v>
      </c>
      <c r="K6" s="249" t="s">
        <v>67</v>
      </c>
      <c r="L6" s="249"/>
      <c r="M6" s="249"/>
      <c r="N6" s="249"/>
      <c r="O6" s="250" t="s">
        <v>68</v>
      </c>
    </row>
    <row r="7" spans="1:15" ht="37.5" customHeight="1">
      <c r="A7" s="243"/>
      <c r="B7" s="244"/>
      <c r="C7" s="247" t="s">
        <v>69</v>
      </c>
      <c r="D7" s="247"/>
      <c r="E7" s="251" t="s">
        <v>70</v>
      </c>
      <c r="F7" s="251"/>
      <c r="G7" s="251"/>
      <c r="H7" s="251"/>
      <c r="I7" s="248"/>
      <c r="J7" s="248"/>
      <c r="K7" s="38" t="s">
        <v>71</v>
      </c>
      <c r="L7" s="38" t="s">
        <v>72</v>
      </c>
      <c r="M7" s="38" t="s">
        <v>73</v>
      </c>
      <c r="N7" s="38" t="s">
        <v>74</v>
      </c>
      <c r="O7" s="250"/>
    </row>
    <row r="8" spans="1:15">
      <c r="A8" s="236" t="s">
        <v>75</v>
      </c>
      <c r="B8" s="237"/>
      <c r="C8" s="233">
        <v>38</v>
      </c>
      <c r="D8" s="234"/>
      <c r="E8" s="233">
        <v>38</v>
      </c>
      <c r="F8" s="235"/>
      <c r="G8" s="235"/>
      <c r="H8" s="234"/>
      <c r="I8" s="39">
        <f>Таблица!G49</f>
        <v>0</v>
      </c>
      <c r="J8" s="39">
        <f>Таблица!G50</f>
        <v>37</v>
      </c>
      <c r="K8" s="40">
        <f>Таблица!G51</f>
        <v>1</v>
      </c>
      <c r="L8" s="40">
        <f>Таблица!G52</f>
        <v>0</v>
      </c>
      <c r="M8" s="40">
        <f>Таблица!G53</f>
        <v>0</v>
      </c>
      <c r="N8" s="40">
        <f>Таблица!G54</f>
        <v>0</v>
      </c>
      <c r="O8" s="40">
        <f>Таблица!G55</f>
        <v>0</v>
      </c>
    </row>
    <row r="9" spans="1:15" ht="27.75" customHeight="1">
      <c r="A9" s="231" t="s">
        <v>76</v>
      </c>
      <c r="B9" s="232"/>
      <c r="C9" s="233">
        <f>E9</f>
        <v>52</v>
      </c>
      <c r="D9" s="234"/>
      <c r="E9" s="233">
        <f>Таблица!C49</f>
        <v>52</v>
      </c>
      <c r="F9" s="235"/>
      <c r="G9" s="235"/>
      <c r="H9" s="234"/>
      <c r="I9" s="39">
        <f>Таблица!I49</f>
        <v>0</v>
      </c>
      <c r="J9" s="39">
        <f>Таблица!I50</f>
        <v>50</v>
      </c>
      <c r="K9" s="40">
        <f>Таблица!I51</f>
        <v>2</v>
      </c>
      <c r="L9" s="40">
        <f>Таблица!I52</f>
        <v>0</v>
      </c>
      <c r="M9" s="40">
        <f>Таблица!I53</f>
        <v>0</v>
      </c>
      <c r="N9" s="40">
        <f>Таблица!I54</f>
        <v>0</v>
      </c>
      <c r="O9" s="40">
        <f>Таблица!I55</f>
        <v>0</v>
      </c>
    </row>
    <row r="10" spans="1:15">
      <c r="A10" s="236" t="s">
        <v>77</v>
      </c>
      <c r="B10" s="237"/>
      <c r="C10" s="233">
        <f>E10</f>
        <v>52</v>
      </c>
      <c r="D10" s="234"/>
      <c r="E10" s="233">
        <f>Таблица!D49</f>
        <v>52</v>
      </c>
      <c r="F10" s="235"/>
      <c r="G10" s="235"/>
      <c r="H10" s="234"/>
      <c r="I10" s="39">
        <f>Таблица!J49</f>
        <v>0</v>
      </c>
      <c r="J10" s="39">
        <f>Таблица!J50</f>
        <v>50</v>
      </c>
      <c r="K10" s="40">
        <f>Таблица!J51</f>
        <v>2</v>
      </c>
      <c r="L10" s="40">
        <f>Таблица!J52</f>
        <v>0</v>
      </c>
      <c r="M10" s="40">
        <f>Таблица!J53</f>
        <v>0</v>
      </c>
      <c r="N10" s="40">
        <f>Таблица!J54</f>
        <v>0</v>
      </c>
      <c r="O10" s="40">
        <f>Таблица!J55</f>
        <v>0</v>
      </c>
    </row>
    <row r="11" spans="1:15">
      <c r="A11" s="231" t="s">
        <v>78</v>
      </c>
      <c r="B11" s="232"/>
      <c r="C11" s="233">
        <v>0</v>
      </c>
      <c r="D11" s="234"/>
      <c r="E11" s="233">
        <v>0</v>
      </c>
      <c r="F11" s="235"/>
      <c r="G11" s="235"/>
      <c r="H11" s="234"/>
      <c r="I11" s="39">
        <v>0</v>
      </c>
      <c r="J11" s="39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1:15">
      <c r="A12" s="231" t="s">
        <v>79</v>
      </c>
      <c r="B12" s="232"/>
      <c r="C12" s="233">
        <v>0</v>
      </c>
      <c r="D12" s="234"/>
      <c r="E12" s="233">
        <v>0</v>
      </c>
      <c r="F12" s="235"/>
      <c r="G12" s="235"/>
      <c r="H12" s="234"/>
      <c r="I12" s="39">
        <v>0</v>
      </c>
      <c r="J12" s="39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</row>
    <row r="13" spans="1:15" ht="25.5" customHeight="1"/>
  </sheetData>
  <mergeCells count="26">
    <mergeCell ref="A1:O1"/>
    <mergeCell ref="A2:O2"/>
    <mergeCell ref="A5:B7"/>
    <mergeCell ref="C5:H6"/>
    <mergeCell ref="I5:O5"/>
    <mergeCell ref="I6:I7"/>
    <mergeCell ref="J6:J7"/>
    <mergeCell ref="K6:N6"/>
    <mergeCell ref="O6:O7"/>
    <mergeCell ref="C7:D7"/>
    <mergeCell ref="E7:H7"/>
    <mergeCell ref="A8:B8"/>
    <mergeCell ref="C8:D8"/>
    <mergeCell ref="E8:H8"/>
    <mergeCell ref="A9:B9"/>
    <mergeCell ref="C9:D9"/>
    <mergeCell ref="E9:H9"/>
    <mergeCell ref="A12:B12"/>
    <mergeCell ref="C12:D12"/>
    <mergeCell ref="E12:H12"/>
    <mergeCell ref="A10:B10"/>
    <mergeCell ref="C10:D10"/>
    <mergeCell ref="E10:H10"/>
    <mergeCell ref="A11:B11"/>
    <mergeCell ref="C11:D11"/>
    <mergeCell ref="E11:H1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P250"/>
  <sheetViews>
    <sheetView topLeftCell="A224" workbookViewId="0">
      <selection activeCell="D175" sqref="D175"/>
    </sheetView>
  </sheetViews>
  <sheetFormatPr defaultRowHeight="15"/>
  <cols>
    <col min="1" max="2" width="6.28515625" style="102" customWidth="1"/>
    <col min="3" max="3" width="20.5703125" style="102" customWidth="1"/>
    <col min="4" max="4" width="36.85546875" style="36" customWidth="1"/>
    <col min="5" max="5" width="23.7109375" style="36" customWidth="1"/>
    <col min="6" max="7" width="4.28515625" style="36" customWidth="1"/>
    <col min="8" max="8" width="5.28515625" style="36" customWidth="1"/>
    <col min="9" max="13" width="4.28515625" style="36" customWidth="1"/>
    <col min="14" max="14" width="3.7109375" style="36" customWidth="1"/>
    <col min="15" max="15" width="5.85546875" style="36" customWidth="1"/>
    <col min="16" max="16384" width="9.140625" style="36"/>
  </cols>
  <sheetData>
    <row r="1" spans="1:16">
      <c r="A1" s="256" t="s">
        <v>101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6">
      <c r="A2" s="42"/>
      <c r="B2" s="42"/>
      <c r="C2" s="42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>
      <c r="A3" s="238" t="s">
        <v>102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6">
      <c r="A4" s="103"/>
      <c r="B4" s="103"/>
      <c r="C4" s="103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6" s="82" customFormat="1" ht="75" customHeight="1">
      <c r="A5" s="257" t="s">
        <v>103</v>
      </c>
      <c r="B5" s="258"/>
      <c r="C5" s="259"/>
      <c r="D5" s="97" t="s">
        <v>104</v>
      </c>
      <c r="E5" s="97" t="s">
        <v>105</v>
      </c>
      <c r="F5" s="257" t="s">
        <v>106</v>
      </c>
      <c r="G5" s="258"/>
      <c r="H5" s="259"/>
      <c r="I5" s="257" t="s">
        <v>107</v>
      </c>
      <c r="J5" s="258"/>
      <c r="K5" s="258"/>
      <c r="L5" s="259"/>
      <c r="M5" s="257" t="s">
        <v>108</v>
      </c>
      <c r="N5" s="258"/>
      <c r="O5" s="259"/>
      <c r="P5" s="81"/>
    </row>
    <row r="6" spans="1:16">
      <c r="A6" s="108"/>
      <c r="B6" s="107"/>
      <c r="C6" s="109">
        <v>1</v>
      </c>
      <c r="D6" s="106">
        <v>2</v>
      </c>
      <c r="E6" s="106">
        <v>3</v>
      </c>
      <c r="F6" s="253">
        <v>4</v>
      </c>
      <c r="G6" s="254"/>
      <c r="H6" s="255"/>
      <c r="I6" s="253">
        <v>5</v>
      </c>
      <c r="J6" s="254"/>
      <c r="K6" s="254"/>
      <c r="L6" s="255"/>
      <c r="M6" s="253">
        <v>6</v>
      </c>
      <c r="N6" s="254"/>
      <c r="O6" s="255"/>
    </row>
    <row r="7" spans="1:16" ht="63.75" hidden="1">
      <c r="A7" s="110" t="s">
        <v>145</v>
      </c>
      <c r="B7" s="111">
        <f>Таблица!A7</f>
        <v>1</v>
      </c>
      <c r="C7" s="112" t="str">
        <f>IF(OR(Таблица!E7="3.1",Таблица!E7="3.2",Таблица!E7="3.3",Таблица!E7="3.4",Таблица!E7="4",Таблица!G7="3.1",Таблица!G7="3.2",Таблица!G7="3.3",Таблица!G7="3.4",Таблица!G7="4"),Таблица!B7,"нет")</f>
        <v>нет</v>
      </c>
      <c r="D7" s="110" t="s">
        <v>131</v>
      </c>
      <c r="E7" s="110" t="s">
        <v>143</v>
      </c>
      <c r="F7" s="99"/>
      <c r="G7" s="100"/>
      <c r="H7" s="101"/>
      <c r="I7" s="99"/>
      <c r="J7" s="100"/>
      <c r="K7" s="100"/>
      <c r="L7" s="101"/>
      <c r="M7" s="99"/>
      <c r="N7" s="100"/>
      <c r="O7" s="101"/>
    </row>
    <row r="8" spans="1:16" ht="63.75" hidden="1">
      <c r="A8" s="110" t="s">
        <v>145</v>
      </c>
      <c r="B8" s="111">
        <f>Таблица!A8</f>
        <v>2</v>
      </c>
      <c r="C8" s="112" t="str">
        <f>IF(OR(Таблица!E8="3.1",Таблица!E8="3.2",Таблица!E8="3.3",Таблица!E8="3.4",Таблица!E8="4",Таблица!G8="3.1",Таблица!G8="3.2",Таблица!G8="3.3",Таблица!G8="3.4",Таблица!G8="4"),Таблица!B8,"нет")</f>
        <v>нет</v>
      </c>
      <c r="D8" s="110" t="s">
        <v>131</v>
      </c>
      <c r="E8" s="110" t="s">
        <v>143</v>
      </c>
      <c r="F8" s="99"/>
      <c r="G8" s="100"/>
      <c r="H8" s="101"/>
      <c r="I8" s="99"/>
      <c r="J8" s="100"/>
      <c r="K8" s="100"/>
      <c r="L8" s="101"/>
      <c r="M8" s="99"/>
      <c r="N8" s="100"/>
      <c r="O8" s="101"/>
    </row>
    <row r="9" spans="1:16" ht="63.75" hidden="1">
      <c r="A9" s="110" t="s">
        <v>145</v>
      </c>
      <c r="B9" s="111">
        <f>Таблица!A9</f>
        <v>3</v>
      </c>
      <c r="C9" s="112" t="str">
        <f>IF(OR(Таблица!E9="3.1",Таблица!E9="3.2",Таблица!E9="3.3",Таблица!E9="3.4",Таблица!E9="4",Таблица!G9="3.1",Таблица!G9="3.2",Таблица!G9="3.3",Таблица!G9="3.4",Таблица!G9="4"),Таблица!B9,"нет")</f>
        <v>нет</v>
      </c>
      <c r="D9" s="110" t="s">
        <v>131</v>
      </c>
      <c r="E9" s="110" t="s">
        <v>143</v>
      </c>
      <c r="F9" s="99"/>
      <c r="G9" s="100"/>
      <c r="H9" s="101"/>
      <c r="I9" s="99"/>
      <c r="J9" s="100"/>
      <c r="K9" s="100"/>
      <c r="L9" s="101"/>
      <c r="M9" s="99"/>
      <c r="N9" s="100"/>
      <c r="O9" s="101"/>
    </row>
    <row r="10" spans="1:16" ht="63.75" hidden="1">
      <c r="A10" s="110" t="s">
        <v>145</v>
      </c>
      <c r="B10" s="111">
        <f>Таблица!A10</f>
        <v>4</v>
      </c>
      <c r="C10" s="112" t="str">
        <f>IF(OR(Таблица!E10="3.1",Таблица!E10="3.2",Таблица!E10="3.3",Таблица!E10="3.4",Таблица!E10="4",Таблица!G10="3.1",Таблица!G10="3.2",Таблица!G10="3.3",Таблица!G10="3.4",Таблица!G10="4"),Таблица!B10,"нет")</f>
        <v>нет</v>
      </c>
      <c r="D10" s="110" t="s">
        <v>131</v>
      </c>
      <c r="E10" s="110" t="s">
        <v>143</v>
      </c>
      <c r="F10" s="99"/>
      <c r="G10" s="100"/>
      <c r="H10" s="101"/>
      <c r="I10" s="99"/>
      <c r="J10" s="100"/>
      <c r="K10" s="100"/>
      <c r="L10" s="101"/>
      <c r="M10" s="99"/>
      <c r="N10" s="100"/>
      <c r="O10" s="101"/>
    </row>
    <row r="11" spans="1:16" ht="63.75" hidden="1">
      <c r="A11" s="110" t="s">
        <v>145</v>
      </c>
      <c r="B11" s="111" t="str">
        <f>Таблица!A11</f>
        <v>Основной персонал</v>
      </c>
      <c r="C11" s="112" t="str">
        <f>IF(OR(Таблица!E11="3.1",Таблица!E11="3.2",Таблица!E11="3.3",Таблица!E11="3.4",Таблица!E11="4",Таблица!G11="3.1",Таблица!G11="3.2",Таблица!G11="3.3",Таблица!G11="3.4",Таблица!G11="4"),Таблица!B11,"нет")</f>
        <v>нет</v>
      </c>
      <c r="D11" s="110" t="s">
        <v>131</v>
      </c>
      <c r="E11" s="110" t="s">
        <v>143</v>
      </c>
      <c r="F11" s="99"/>
      <c r="G11" s="100"/>
      <c r="H11" s="101"/>
      <c r="I11" s="99"/>
      <c r="J11" s="100"/>
      <c r="K11" s="100"/>
      <c r="L11" s="101"/>
      <c r="M11" s="99"/>
      <c r="N11" s="100"/>
      <c r="O11" s="101"/>
    </row>
    <row r="12" spans="1:16" ht="63.75" hidden="1">
      <c r="A12" s="110" t="s">
        <v>145</v>
      </c>
      <c r="B12" s="111">
        <f>Таблица!A12</f>
        <v>5</v>
      </c>
      <c r="C12" s="112" t="str">
        <f>IF(OR(Таблица!E12="3.1",Таблица!E12="3.2",Таблица!E12="3.3",Таблица!E12="3.4",Таблица!E12="4",Таблица!G12="3.1",Таблица!G12="3.2",Таблица!G12="3.3",Таблица!G12="3.4",Таблица!G12="4"),Таблица!B12,"нет")</f>
        <v>нет</v>
      </c>
      <c r="D12" s="110" t="s">
        <v>131</v>
      </c>
      <c r="E12" s="110" t="s">
        <v>143</v>
      </c>
      <c r="F12" s="99"/>
      <c r="G12" s="100"/>
      <c r="H12" s="101"/>
      <c r="I12" s="99"/>
      <c r="J12" s="100"/>
      <c r="K12" s="100"/>
      <c r="L12" s="101"/>
      <c r="M12" s="99"/>
      <c r="N12" s="100"/>
      <c r="O12" s="101"/>
    </row>
    <row r="13" spans="1:16" ht="63.75" hidden="1">
      <c r="A13" s="110" t="s">
        <v>145</v>
      </c>
      <c r="B13" s="111">
        <f>Таблица!A13</f>
        <v>6</v>
      </c>
      <c r="C13" s="112" t="str">
        <f>IF(OR(Таблица!E13="3.1",Таблица!E13="3.2",Таблица!E13="3.3",Таблица!E13="3.4",Таблица!E13="4",Таблица!G13="3.1",Таблица!G13="3.2",Таблица!G13="3.3",Таблица!G13="3.4",Таблица!G13="4"),Таблица!B13,"нет")</f>
        <v>нет</v>
      </c>
      <c r="D13" s="110" t="s">
        <v>131</v>
      </c>
      <c r="E13" s="110" t="s">
        <v>143</v>
      </c>
      <c r="F13" s="99"/>
      <c r="G13" s="100"/>
      <c r="H13" s="101"/>
      <c r="I13" s="99"/>
      <c r="J13" s="100"/>
      <c r="K13" s="100"/>
      <c r="L13" s="101"/>
      <c r="M13" s="99"/>
      <c r="N13" s="100"/>
      <c r="O13" s="101"/>
    </row>
    <row r="14" spans="1:16" ht="63.75" hidden="1">
      <c r="A14" s="110" t="s">
        <v>145</v>
      </c>
      <c r="B14" s="111">
        <f>Таблица!A14</f>
        <v>7</v>
      </c>
      <c r="C14" s="112" t="str">
        <f>IF(OR(Таблица!E14="3.1",Таблица!E14="3.2",Таблица!E14="3.3",Таблица!E14="3.4",Таблица!E14="4",Таблица!G14="3.1",Таблица!G14="3.2",Таблица!G14="3.3",Таблица!G14="3.4",Таблица!G14="4"),Таблица!B14,"нет")</f>
        <v>нет</v>
      </c>
      <c r="D14" s="110" t="s">
        <v>131</v>
      </c>
      <c r="E14" s="110" t="s">
        <v>143</v>
      </c>
      <c r="F14" s="99"/>
      <c r="G14" s="100"/>
      <c r="H14" s="101"/>
      <c r="I14" s="99"/>
      <c r="J14" s="100"/>
      <c r="K14" s="100"/>
      <c r="L14" s="101"/>
      <c r="M14" s="99"/>
      <c r="N14" s="100"/>
      <c r="O14" s="101"/>
    </row>
    <row r="15" spans="1:16" ht="63.75" hidden="1">
      <c r="A15" s="110" t="s">
        <v>145</v>
      </c>
      <c r="B15" s="111">
        <f>Таблица!A15</f>
        <v>8</v>
      </c>
      <c r="C15" s="112" t="str">
        <f>IF(OR(Таблица!E15="3.1",Таблица!E15="3.2",Таблица!E15="3.3",Таблица!E15="3.4",Таблица!E15="4",Таблица!G15="3.1",Таблица!G15="3.2",Таблица!G15="3.3",Таблица!G15="3.4",Таблица!G15="4"),Таблица!B15,"нет")</f>
        <v>нет</v>
      </c>
      <c r="D15" s="110" t="s">
        <v>131</v>
      </c>
      <c r="E15" s="110" t="s">
        <v>143</v>
      </c>
      <c r="F15" s="99"/>
      <c r="G15" s="100"/>
      <c r="H15" s="101"/>
      <c r="I15" s="99"/>
      <c r="J15" s="100"/>
      <c r="K15" s="100"/>
      <c r="L15" s="101"/>
      <c r="M15" s="99"/>
      <c r="N15" s="100"/>
      <c r="O15" s="101"/>
    </row>
    <row r="16" spans="1:16" ht="63.75" hidden="1">
      <c r="A16" s="110" t="s">
        <v>145</v>
      </c>
      <c r="B16" s="111">
        <f>Таблица!A16</f>
        <v>9</v>
      </c>
      <c r="C16" s="112" t="str">
        <f>IF(OR(Таблица!E16="3.1",Таблица!E16="3.2",Таблица!E16="3.3",Таблица!E16="3.4",Таблица!E16="4",Таблица!G16="3.1",Таблица!G16="3.2",Таблица!G16="3.3",Таблица!G16="3.4",Таблица!G16="4"),Таблица!B16,"нет")</f>
        <v>нет</v>
      </c>
      <c r="D16" s="110" t="s">
        <v>131</v>
      </c>
      <c r="E16" s="110" t="s">
        <v>143</v>
      </c>
      <c r="F16" s="99"/>
      <c r="G16" s="100"/>
      <c r="H16" s="101"/>
      <c r="I16" s="99"/>
      <c r="J16" s="100"/>
      <c r="K16" s="100"/>
      <c r="L16" s="101"/>
      <c r="M16" s="99"/>
      <c r="N16" s="100"/>
      <c r="O16" s="101"/>
    </row>
    <row r="17" spans="1:15" ht="63.75" hidden="1">
      <c r="A17" s="110" t="s">
        <v>145</v>
      </c>
      <c r="B17" s="111">
        <f>Таблица!A17</f>
        <v>10</v>
      </c>
      <c r="C17" s="112" t="str">
        <f>IF(OR(Таблица!E17="3.1",Таблица!E17="3.2",Таблица!E17="3.3",Таблица!E17="3.4",Таблица!E17="4",Таблица!G17="3.1",Таблица!G17="3.2",Таблица!G17="3.3",Таблица!G17="3.4",Таблица!G17="4"),Таблица!B17,"нет")</f>
        <v>нет</v>
      </c>
      <c r="D17" s="110" t="s">
        <v>131</v>
      </c>
      <c r="E17" s="110" t="s">
        <v>143</v>
      </c>
      <c r="F17" s="99"/>
      <c r="G17" s="100"/>
      <c r="H17" s="101"/>
      <c r="I17" s="99"/>
      <c r="J17" s="100"/>
      <c r="K17" s="100"/>
      <c r="L17" s="101"/>
      <c r="M17" s="99"/>
      <c r="N17" s="100"/>
      <c r="O17" s="101"/>
    </row>
    <row r="18" spans="1:15" ht="63.75" hidden="1">
      <c r="A18" s="110" t="s">
        <v>145</v>
      </c>
      <c r="B18" s="111">
        <f>Таблица!A18</f>
        <v>11</v>
      </c>
      <c r="C18" s="112" t="str">
        <f>IF(OR(Таблица!E18="3.1",Таблица!E18="3.2",Таблица!E18="3.3",Таблица!E18="3.4",Таблица!E18="4",Таблица!G18="3.1",Таблица!G18="3.2",Таблица!G18="3.3",Таблица!G18="3.4",Таблица!G18="4"),Таблица!B18,"нет")</f>
        <v>нет</v>
      </c>
      <c r="D18" s="110" t="s">
        <v>131</v>
      </c>
      <c r="E18" s="110" t="s">
        <v>143</v>
      </c>
      <c r="F18" s="99"/>
      <c r="G18" s="100"/>
      <c r="H18" s="101"/>
      <c r="I18" s="99"/>
      <c r="J18" s="100"/>
      <c r="K18" s="100"/>
      <c r="L18" s="101"/>
      <c r="M18" s="99"/>
      <c r="N18" s="100"/>
      <c r="O18" s="101"/>
    </row>
    <row r="19" spans="1:15" ht="63.75" hidden="1">
      <c r="A19" s="110" t="s">
        <v>145</v>
      </c>
      <c r="B19" s="111">
        <f>Таблица!A19</f>
        <v>12</v>
      </c>
      <c r="C19" s="112" t="str">
        <f>IF(OR(Таблица!E19="3.1",Таблица!E19="3.2",Таблица!E19="3.3",Таблица!E19="3.4",Таблица!E19="4",Таблица!G19="3.1",Таблица!G19="3.2",Таблица!G19="3.3",Таблица!G19="3.4",Таблица!G19="4"),Таблица!B19,"нет")</f>
        <v>нет</v>
      </c>
      <c r="D19" s="110" t="s">
        <v>131</v>
      </c>
      <c r="E19" s="110" t="s">
        <v>143</v>
      </c>
      <c r="F19" s="99"/>
      <c r="G19" s="100"/>
      <c r="H19" s="101"/>
      <c r="I19" s="99"/>
      <c r="J19" s="100"/>
      <c r="K19" s="100"/>
      <c r="L19" s="101"/>
      <c r="M19" s="99"/>
      <c r="N19" s="100"/>
      <c r="O19" s="101"/>
    </row>
    <row r="20" spans="1:15" ht="63.75" hidden="1">
      <c r="A20" s="110" t="s">
        <v>145</v>
      </c>
      <c r="B20" s="111">
        <f>Таблица!A20</f>
        <v>13</v>
      </c>
      <c r="C20" s="112" t="str">
        <f>IF(OR(Таблица!E20="3.1",Таблица!E20="3.2",Таблица!E20="3.3",Таблица!E20="3.4",Таблица!E20="4",Таблица!G20="3.1",Таблица!G20="3.2",Таблица!G20="3.3",Таблица!G20="3.4",Таблица!G20="4"),Таблица!B20,"нет")</f>
        <v>нет</v>
      </c>
      <c r="D20" s="110" t="s">
        <v>131</v>
      </c>
      <c r="E20" s="110" t="s">
        <v>143</v>
      </c>
      <c r="F20" s="99"/>
      <c r="G20" s="100"/>
      <c r="H20" s="101"/>
      <c r="I20" s="99"/>
      <c r="J20" s="100"/>
      <c r="K20" s="100"/>
      <c r="L20" s="101"/>
      <c r="M20" s="99"/>
      <c r="N20" s="100"/>
      <c r="O20" s="101"/>
    </row>
    <row r="21" spans="1:15" ht="63.75" hidden="1">
      <c r="A21" s="110" t="s">
        <v>145</v>
      </c>
      <c r="B21" s="111">
        <f>Таблица!A21</f>
        <v>14</v>
      </c>
      <c r="C21" s="112" t="str">
        <f>IF(OR(Таблица!E21="3.1",Таблица!E21="3.2",Таблица!E21="3.3",Таблица!E21="3.4",Таблица!E21="4",Таблица!G21="3.1",Таблица!G21="3.2",Таблица!G21="3.3",Таблица!G21="3.4",Таблица!G21="4"),Таблица!B21,"нет")</f>
        <v>нет</v>
      </c>
      <c r="D21" s="110" t="s">
        <v>131</v>
      </c>
      <c r="E21" s="110" t="s">
        <v>143</v>
      </c>
      <c r="F21" s="99"/>
      <c r="G21" s="100"/>
      <c r="H21" s="101"/>
      <c r="I21" s="99"/>
      <c r="J21" s="100"/>
      <c r="K21" s="100"/>
      <c r="L21" s="101"/>
      <c r="M21" s="99"/>
      <c r="N21" s="100"/>
      <c r="O21" s="101"/>
    </row>
    <row r="22" spans="1:15" ht="63.75" hidden="1">
      <c r="A22" s="110" t="s">
        <v>145</v>
      </c>
      <c r="B22" s="111">
        <f>Таблица!A22</f>
        <v>15</v>
      </c>
      <c r="C22" s="112" t="str">
        <f>IF(OR(Таблица!E22="3.1",Таблица!E22="3.2",Таблица!E22="3.3",Таблица!E22="3.4",Таблица!E22="4",Таблица!G22="3.1",Таблица!G22="3.2",Таблица!G22="3.3",Таблица!G22="3.4",Таблица!G22="4"),Таблица!B22,"нет")</f>
        <v>нет</v>
      </c>
      <c r="D22" s="110" t="s">
        <v>131</v>
      </c>
      <c r="E22" s="110" t="s">
        <v>143</v>
      </c>
      <c r="F22" s="99"/>
      <c r="G22" s="100"/>
      <c r="H22" s="101"/>
      <c r="I22" s="99"/>
      <c r="J22" s="100"/>
      <c r="K22" s="100"/>
      <c r="L22" s="101"/>
      <c r="M22" s="99"/>
      <c r="N22" s="100"/>
      <c r="O22" s="101"/>
    </row>
    <row r="23" spans="1:15" ht="63.75" hidden="1">
      <c r="A23" s="110" t="s">
        <v>145</v>
      </c>
      <c r="B23" s="111">
        <f>Таблица!A23</f>
        <v>16</v>
      </c>
      <c r="C23" s="112" t="str">
        <f>IF(OR(Таблица!E23="3.1",Таблица!E23="3.2",Таблица!E23="3.3",Таблица!E23="3.4",Таблица!E23="4",Таблица!G23="3.1",Таблица!G23="3.2",Таблица!G23="3.3",Таблица!G23="3.4",Таблица!G23="4"),Таблица!B23,"нет")</f>
        <v>нет</v>
      </c>
      <c r="D23" s="110" t="s">
        <v>131</v>
      </c>
      <c r="E23" s="110" t="s">
        <v>143</v>
      </c>
      <c r="F23" s="99"/>
      <c r="G23" s="100"/>
      <c r="H23" s="101"/>
      <c r="I23" s="99"/>
      <c r="J23" s="100"/>
      <c r="K23" s="100"/>
      <c r="L23" s="101"/>
      <c r="M23" s="99"/>
      <c r="N23" s="100"/>
      <c r="O23" s="101"/>
    </row>
    <row r="24" spans="1:15" ht="63.75" hidden="1">
      <c r="A24" s="110" t="s">
        <v>145</v>
      </c>
      <c r="B24" s="111">
        <f>Таблица!A24</f>
        <v>17</v>
      </c>
      <c r="C24" s="112" t="str">
        <f>IF(OR(Таблица!E24="3.1",Таблица!E24="3.2",Таблица!E24="3.3",Таблица!E24="3.4",Таблица!E24="4",Таблица!G24="3.1",Таблица!G24="3.2",Таблица!G24="3.3",Таблица!G24="3.4",Таблица!G24="4"),Таблица!B24,"нет")</f>
        <v>нет</v>
      </c>
      <c r="D24" s="110" t="s">
        <v>131</v>
      </c>
      <c r="E24" s="110" t="s">
        <v>143</v>
      </c>
      <c r="F24" s="99"/>
      <c r="G24" s="100"/>
      <c r="H24" s="101"/>
      <c r="I24" s="99"/>
      <c r="J24" s="100"/>
      <c r="K24" s="100"/>
      <c r="L24" s="101"/>
      <c r="M24" s="99"/>
      <c r="N24" s="100"/>
      <c r="O24" s="101"/>
    </row>
    <row r="25" spans="1:15" ht="63.75" hidden="1">
      <c r="A25" s="110" t="s">
        <v>145</v>
      </c>
      <c r="B25" s="111">
        <f>Таблица!A25</f>
        <v>18</v>
      </c>
      <c r="C25" s="112" t="str">
        <f>IF(OR(Таблица!E25="3.1",Таблица!E25="3.2",Таблица!E25="3.3",Таблица!E25="3.4",Таблица!E25="4",Таблица!G25="3.1",Таблица!G25="3.2",Таблица!G25="3.3",Таблица!G25="3.4",Таблица!G25="4"),Таблица!B25,"нет")</f>
        <v>нет</v>
      </c>
      <c r="D25" s="110" t="s">
        <v>131</v>
      </c>
      <c r="E25" s="110" t="s">
        <v>143</v>
      </c>
      <c r="F25" s="99"/>
      <c r="G25" s="100"/>
      <c r="H25" s="101"/>
      <c r="I25" s="99"/>
      <c r="J25" s="100"/>
      <c r="K25" s="100"/>
      <c r="L25" s="101"/>
      <c r="M25" s="99"/>
      <c r="N25" s="100"/>
      <c r="O25" s="101"/>
    </row>
    <row r="26" spans="1:15" ht="63.75" hidden="1">
      <c r="A26" s="110" t="s">
        <v>145</v>
      </c>
      <c r="B26" s="111">
        <f>Таблица!A26</f>
        <v>19</v>
      </c>
      <c r="C26" s="112" t="str">
        <f>IF(OR(Таблица!E26="3.1",Таблица!E26="3.2",Таблица!E26="3.3",Таблица!E26="3.4",Таблица!E26="4",Таблица!G26="3.1",Таблица!G26="3.2",Таблица!G26="3.3",Таблица!G26="3.4",Таблица!G26="4"),Таблица!B26,"нет")</f>
        <v>нет</v>
      </c>
      <c r="D26" s="110" t="s">
        <v>131</v>
      </c>
      <c r="E26" s="110" t="s">
        <v>143</v>
      </c>
      <c r="F26" s="99"/>
      <c r="G26" s="100"/>
      <c r="H26" s="101"/>
      <c r="I26" s="99"/>
      <c r="J26" s="100"/>
      <c r="K26" s="100"/>
      <c r="L26" s="101"/>
      <c r="M26" s="99"/>
      <c r="N26" s="100"/>
      <c r="O26" s="101"/>
    </row>
    <row r="27" spans="1:15" ht="63.75" hidden="1">
      <c r="A27" s="110" t="s">
        <v>145</v>
      </c>
      <c r="B27" s="111">
        <f>Таблица!A47</f>
        <v>38</v>
      </c>
      <c r="C27" s="112" t="str">
        <f>IF(OR(Таблица!E47="3.1",Таблица!E47="3.2",Таблица!E47="3.3",Таблица!E47="3.4",Таблица!E47="4",Таблица!G47="3.1",Таблица!G47="3.2",Таблица!G47="3.3",Таблица!G47="3.4",Таблица!G47="4"),Таблица!B47,"нет")</f>
        <v>нет</v>
      </c>
      <c r="D27" s="110" t="s">
        <v>131</v>
      </c>
      <c r="E27" s="110" t="s">
        <v>143</v>
      </c>
      <c r="F27" s="99"/>
      <c r="G27" s="100"/>
      <c r="H27" s="101"/>
      <c r="I27" s="99"/>
      <c r="J27" s="100"/>
      <c r="K27" s="100"/>
      <c r="L27" s="101"/>
      <c r="M27" s="99"/>
      <c r="N27" s="100"/>
      <c r="O27" s="101"/>
    </row>
    <row r="28" spans="1:15" ht="114.75" hidden="1">
      <c r="A28" s="110" t="s">
        <v>145</v>
      </c>
      <c r="B28" s="111">
        <f>Таблица!A7</f>
        <v>1</v>
      </c>
      <c r="C28" s="112" t="str">
        <f>IF(OR(Таблица!I7="3.1",Таблица!I7="3.2",Таблица!I7="3.3",Таблица!I7="3.4",Таблица!I7="4"),IF(Таблица!H7=Таблица!$A$49,Таблица!B7,"нет"),"нет")</f>
        <v>нет</v>
      </c>
      <c r="D28" s="110" t="s">
        <v>147</v>
      </c>
      <c r="E28" s="110" t="s">
        <v>146</v>
      </c>
      <c r="F28" s="99"/>
      <c r="G28" s="100"/>
      <c r="H28" s="101"/>
      <c r="I28" s="99"/>
      <c r="J28" s="100"/>
      <c r="K28" s="100"/>
      <c r="L28" s="101"/>
      <c r="M28" s="99"/>
      <c r="N28" s="100"/>
      <c r="O28" s="101"/>
    </row>
    <row r="29" spans="1:15" ht="114.75" hidden="1">
      <c r="A29" s="110" t="s">
        <v>145</v>
      </c>
      <c r="B29" s="111">
        <f>Таблица!A8</f>
        <v>2</v>
      </c>
      <c r="C29" s="112" t="str">
        <f>IF(OR(Таблица!I8="3.1",Таблица!I8="3.2",Таблица!I8="3.3",Таблица!I8="3.4",Таблица!I8="4"),IF(Таблица!H8=Таблица!$A$49,Таблица!B8,"нет"),"нет")</f>
        <v>нет</v>
      </c>
      <c r="D29" s="110" t="s">
        <v>147</v>
      </c>
      <c r="E29" s="110" t="s">
        <v>146</v>
      </c>
      <c r="F29" s="99"/>
      <c r="G29" s="100"/>
      <c r="H29" s="101"/>
      <c r="I29" s="99"/>
      <c r="J29" s="100"/>
      <c r="K29" s="100"/>
      <c r="L29" s="101"/>
      <c r="M29" s="99"/>
      <c r="N29" s="100"/>
      <c r="O29" s="101"/>
    </row>
    <row r="30" spans="1:15" ht="114.75" hidden="1">
      <c r="A30" s="110" t="s">
        <v>145</v>
      </c>
      <c r="B30" s="111">
        <f>Таблица!A9</f>
        <v>3</v>
      </c>
      <c r="C30" s="112" t="str">
        <f>IF(OR(Таблица!I9="3.1",Таблица!I9="3.2",Таблица!I9="3.3",Таблица!I9="3.4",Таблица!I9="4"),IF(Таблица!H9=Таблица!$A$49,Таблица!B9,"нет"),"нет")</f>
        <v>нет</v>
      </c>
      <c r="D30" s="110" t="s">
        <v>147</v>
      </c>
      <c r="E30" s="110" t="s">
        <v>146</v>
      </c>
      <c r="F30" s="99"/>
      <c r="G30" s="100"/>
      <c r="H30" s="101"/>
      <c r="I30" s="99"/>
      <c r="J30" s="100"/>
      <c r="K30" s="100"/>
      <c r="L30" s="101"/>
      <c r="M30" s="99"/>
      <c r="N30" s="100"/>
      <c r="O30" s="101"/>
    </row>
    <row r="31" spans="1:15" ht="114.75" hidden="1">
      <c r="A31" s="110" t="s">
        <v>145</v>
      </c>
      <c r="B31" s="111">
        <f>Таблица!A10</f>
        <v>4</v>
      </c>
      <c r="C31" s="112" t="str">
        <f>IF(OR(Таблица!I10="3.1",Таблица!I10="3.2",Таблица!I10="3.3",Таблица!I10="3.4",Таблица!I10="4"),IF(Таблица!H10=Таблица!$A$49,Таблица!B10,"нет"),"нет")</f>
        <v>нет</v>
      </c>
      <c r="D31" s="110" t="s">
        <v>147</v>
      </c>
      <c r="E31" s="110" t="s">
        <v>146</v>
      </c>
      <c r="F31" s="99"/>
      <c r="G31" s="100"/>
      <c r="H31" s="101"/>
      <c r="I31" s="99"/>
      <c r="J31" s="100"/>
      <c r="K31" s="100"/>
      <c r="L31" s="101"/>
      <c r="M31" s="99"/>
      <c r="N31" s="100"/>
      <c r="O31" s="101"/>
    </row>
    <row r="32" spans="1:15" ht="114.75" hidden="1">
      <c r="A32" s="110" t="s">
        <v>145</v>
      </c>
      <c r="B32" s="111" t="str">
        <f>Таблица!A11</f>
        <v>Основной персонал</v>
      </c>
      <c r="C32" s="112" t="str">
        <f>IF(OR(Таблица!I11="3.1",Таблица!I11="3.2",Таблица!I11="3.3",Таблица!I11="3.4",Таблица!I11="4"),IF(Таблица!H11=Таблица!$A$49,Таблица!B11,"нет"),"нет")</f>
        <v>нет</v>
      </c>
      <c r="D32" s="110" t="s">
        <v>147</v>
      </c>
      <c r="E32" s="110" t="s">
        <v>146</v>
      </c>
      <c r="F32" s="99"/>
      <c r="G32" s="100"/>
      <c r="H32" s="101"/>
      <c r="I32" s="99"/>
      <c r="J32" s="100"/>
      <c r="K32" s="100"/>
      <c r="L32" s="101"/>
      <c r="M32" s="99"/>
      <c r="N32" s="100"/>
      <c r="O32" s="101"/>
    </row>
    <row r="33" spans="1:15" ht="76.5" hidden="1">
      <c r="A33" s="110" t="s">
        <v>145</v>
      </c>
      <c r="B33" s="111">
        <f>Таблица!A47</f>
        <v>38</v>
      </c>
      <c r="C33" s="112" t="str">
        <f>IF(OR(Таблица!I47="3.1",Таблица!I47="3.2",Таблица!I47="3.3",Таблица!I47="3.4",Таблица!I47="4"),IF(Таблица!H47=Таблица!$A$50,Таблица!B47,"нет"),"нет")</f>
        <v>нет</v>
      </c>
      <c r="D33" s="110" t="s">
        <v>149</v>
      </c>
      <c r="E33" s="110" t="s">
        <v>146</v>
      </c>
      <c r="F33" s="99"/>
      <c r="G33" s="100"/>
      <c r="H33" s="101"/>
      <c r="I33" s="99"/>
      <c r="J33" s="100"/>
      <c r="K33" s="100"/>
      <c r="L33" s="101"/>
      <c r="M33" s="99"/>
      <c r="N33" s="100"/>
      <c r="O33" s="101"/>
    </row>
    <row r="34" spans="1:15" ht="114.75" hidden="1">
      <c r="A34" s="110" t="s">
        <v>145</v>
      </c>
      <c r="B34" s="111">
        <f>Таблица!A7</f>
        <v>1</v>
      </c>
      <c r="C34" s="112" t="str">
        <f>IF(OR(Таблица!M7="3.1",Таблица!M7="3.2",Таблица!M7="3.3",Таблица!M7="3.4",Таблица!M7="4"),IF(Таблица!L7=Таблица!$A$49,Таблица!B7,"нет"),"нет")</f>
        <v>нет</v>
      </c>
      <c r="D34" s="110" t="s">
        <v>134</v>
      </c>
      <c r="E34" s="110" t="s">
        <v>150</v>
      </c>
      <c r="F34" s="99"/>
      <c r="G34" s="100"/>
      <c r="H34" s="101"/>
      <c r="I34" s="99"/>
      <c r="J34" s="100"/>
      <c r="K34" s="100"/>
      <c r="L34" s="101"/>
      <c r="M34" s="99"/>
      <c r="N34" s="100"/>
      <c r="O34" s="101"/>
    </row>
    <row r="35" spans="1:15" ht="114.75" hidden="1">
      <c r="A35" s="110" t="s">
        <v>145</v>
      </c>
      <c r="B35" s="111">
        <f>Таблица!A8</f>
        <v>2</v>
      </c>
      <c r="C35" s="112" t="str">
        <f>IF(OR(Таблица!M8="3.1",Таблица!M8="3.2",Таблица!M8="3.3",Таблица!M8="3.4",Таблица!M8="4"),IF(Таблица!L8=Таблица!$A$49,Таблица!B8,"нет"),"нет")</f>
        <v>нет</v>
      </c>
      <c r="D35" s="110" t="s">
        <v>134</v>
      </c>
      <c r="E35" s="110" t="s">
        <v>150</v>
      </c>
      <c r="F35" s="99"/>
      <c r="G35" s="100"/>
      <c r="H35" s="101"/>
      <c r="I35" s="99"/>
      <c r="J35" s="100"/>
      <c r="K35" s="100"/>
      <c r="L35" s="101"/>
      <c r="M35" s="99"/>
      <c r="N35" s="100"/>
      <c r="O35" s="101"/>
    </row>
    <row r="36" spans="1:15" ht="114.75" hidden="1">
      <c r="A36" s="110" t="s">
        <v>145</v>
      </c>
      <c r="B36" s="111">
        <f>Таблица!A9</f>
        <v>3</v>
      </c>
      <c r="C36" s="112" t="str">
        <f>IF(OR(Таблица!M9="3.1",Таблица!M9="3.2",Таблица!M9="3.3",Таблица!M9="3.4",Таблица!M9="4"),IF(Таблица!L9=Таблица!$A$49,Таблица!B9,"нет"),"нет")</f>
        <v>нет</v>
      </c>
      <c r="D36" s="110" t="s">
        <v>134</v>
      </c>
      <c r="E36" s="110" t="s">
        <v>150</v>
      </c>
      <c r="F36" s="99"/>
      <c r="G36" s="100"/>
      <c r="H36" s="101"/>
      <c r="I36" s="99"/>
      <c r="J36" s="100"/>
      <c r="K36" s="100"/>
      <c r="L36" s="101"/>
      <c r="M36" s="99"/>
      <c r="N36" s="100"/>
      <c r="O36" s="101"/>
    </row>
    <row r="37" spans="1:15" ht="114.75" hidden="1">
      <c r="A37" s="110" t="s">
        <v>145</v>
      </c>
      <c r="B37" s="111">
        <f>Таблица!A10</f>
        <v>4</v>
      </c>
      <c r="C37" s="112" t="str">
        <f>IF(OR(Таблица!M10="3.1",Таблица!M10="3.2",Таблица!M10="3.3",Таблица!M10="3.4",Таблица!M10="4"),IF(Таблица!L10=Таблица!$A$49,Таблица!B10,"нет"),"нет")</f>
        <v>нет</v>
      </c>
      <c r="D37" s="110" t="s">
        <v>134</v>
      </c>
      <c r="E37" s="110" t="s">
        <v>150</v>
      </c>
      <c r="F37" s="99"/>
      <c r="G37" s="100"/>
      <c r="H37" s="101"/>
      <c r="I37" s="99"/>
      <c r="J37" s="100"/>
      <c r="K37" s="100"/>
      <c r="L37" s="101"/>
      <c r="M37" s="99"/>
      <c r="N37" s="100"/>
      <c r="O37" s="101"/>
    </row>
    <row r="38" spans="1:15" ht="114.75" hidden="1">
      <c r="A38" s="110" t="s">
        <v>145</v>
      </c>
      <c r="B38" s="111" t="str">
        <f>Таблица!A11</f>
        <v>Основной персонал</v>
      </c>
      <c r="C38" s="112" t="str">
        <f>IF(OR(Таблица!M11="3.1",Таблица!M11="3.2",Таблица!M11="3.3",Таблица!M11="3.4",Таблица!M11="4"),IF(Таблица!L11=Таблица!$A$49,Таблица!B11,"нет"),"нет")</f>
        <v>нет</v>
      </c>
      <c r="D38" s="110" t="s">
        <v>134</v>
      </c>
      <c r="E38" s="110" t="s">
        <v>150</v>
      </c>
      <c r="F38" s="99"/>
      <c r="G38" s="100"/>
      <c r="H38" s="101"/>
      <c r="I38" s="99"/>
      <c r="J38" s="100"/>
      <c r="K38" s="100"/>
      <c r="L38" s="101"/>
      <c r="M38" s="99"/>
      <c r="N38" s="100"/>
      <c r="O38" s="101"/>
    </row>
    <row r="39" spans="1:15" ht="114.75" hidden="1">
      <c r="A39" s="110" t="s">
        <v>145</v>
      </c>
      <c r="B39" s="111">
        <f>Таблица!A12</f>
        <v>5</v>
      </c>
      <c r="C39" s="112" t="str">
        <f>IF(OR(Таблица!M12="3.1",Таблица!M12="3.2",Таблица!M12="3.3",Таблица!M12="3.4",Таблица!M12="4"),IF(Таблица!L12=Таблица!$A$49,Таблица!B12,"нет"),"нет")</f>
        <v>нет</v>
      </c>
      <c r="D39" s="110" t="s">
        <v>134</v>
      </c>
      <c r="E39" s="110" t="s">
        <v>150</v>
      </c>
      <c r="F39" s="99"/>
      <c r="G39" s="100"/>
      <c r="H39" s="101"/>
      <c r="I39" s="99"/>
      <c r="J39" s="100"/>
      <c r="K39" s="100"/>
      <c r="L39" s="101"/>
      <c r="M39" s="99"/>
      <c r="N39" s="100"/>
      <c r="O39" s="101"/>
    </row>
    <row r="40" spans="1:15" ht="114.75" hidden="1">
      <c r="A40" s="110" t="s">
        <v>145</v>
      </c>
      <c r="B40" s="111">
        <f>Таблица!A13</f>
        <v>6</v>
      </c>
      <c r="C40" s="112" t="str">
        <f>IF(OR(Таблица!M13="3.1",Таблица!M13="3.2",Таблица!M13="3.3",Таблица!M13="3.4",Таблица!M13="4"),IF(Таблица!L13=Таблица!$A$49,Таблица!B13,"нет"),"нет")</f>
        <v>нет</v>
      </c>
      <c r="D40" s="110" t="s">
        <v>134</v>
      </c>
      <c r="E40" s="110" t="s">
        <v>150</v>
      </c>
      <c r="F40" s="99"/>
      <c r="G40" s="100"/>
      <c r="H40" s="101"/>
      <c r="I40" s="99"/>
      <c r="J40" s="100"/>
      <c r="K40" s="100"/>
      <c r="L40" s="101"/>
      <c r="M40" s="99"/>
      <c r="N40" s="100"/>
      <c r="O40" s="101"/>
    </row>
    <row r="41" spans="1:15" ht="114.75" hidden="1">
      <c r="A41" s="110" t="s">
        <v>145</v>
      </c>
      <c r="B41" s="111">
        <f>Таблица!A14</f>
        <v>7</v>
      </c>
      <c r="C41" s="112" t="str">
        <f>IF(OR(Таблица!M14="3.1",Таблица!M14="3.2",Таблица!M14="3.3",Таблица!M14="3.4",Таблица!M14="4"),IF(Таблица!L14=Таблица!$A$49,Таблица!B14,"нет"),"нет")</f>
        <v>нет</v>
      </c>
      <c r="D41" s="110" t="s">
        <v>134</v>
      </c>
      <c r="E41" s="110" t="s">
        <v>150</v>
      </c>
      <c r="F41" s="99"/>
      <c r="G41" s="100"/>
      <c r="H41" s="101"/>
      <c r="I41" s="99"/>
      <c r="J41" s="100"/>
      <c r="K41" s="100"/>
      <c r="L41" s="101"/>
      <c r="M41" s="99"/>
      <c r="N41" s="100"/>
      <c r="O41" s="101"/>
    </row>
    <row r="42" spans="1:15" ht="114.75" hidden="1">
      <c r="A42" s="110" t="s">
        <v>145</v>
      </c>
      <c r="B42" s="111">
        <f>Таблица!A15</f>
        <v>8</v>
      </c>
      <c r="C42" s="112" t="str">
        <f>IF(OR(Таблица!M15="3.1",Таблица!M15="3.2",Таблица!M15="3.3",Таблица!M15="3.4",Таблица!M15="4"),IF(Таблица!L15=Таблица!$A$49,Таблица!B15,"нет"),"нет")</f>
        <v>нет</v>
      </c>
      <c r="D42" s="110" t="s">
        <v>134</v>
      </c>
      <c r="E42" s="110" t="s">
        <v>150</v>
      </c>
      <c r="F42" s="99"/>
      <c r="G42" s="100"/>
      <c r="H42" s="101"/>
      <c r="I42" s="99"/>
      <c r="J42" s="100"/>
      <c r="K42" s="100"/>
      <c r="L42" s="101"/>
      <c r="M42" s="99"/>
      <c r="N42" s="100"/>
      <c r="O42" s="101"/>
    </row>
    <row r="43" spans="1:15" ht="114.75" hidden="1">
      <c r="A43" s="110" t="s">
        <v>145</v>
      </c>
      <c r="B43" s="111">
        <f>Таблица!A16</f>
        <v>9</v>
      </c>
      <c r="C43" s="112" t="str">
        <f>IF(OR(Таблица!M16="3.1",Таблица!M16="3.2",Таблица!M16="3.3",Таблица!M16="3.4",Таблица!M16="4"),IF(Таблица!L16=Таблица!$A$49,Таблица!B16,"нет"),"нет")</f>
        <v>нет</v>
      </c>
      <c r="D43" s="110" t="s">
        <v>134</v>
      </c>
      <c r="E43" s="110" t="s">
        <v>150</v>
      </c>
      <c r="F43" s="99"/>
      <c r="G43" s="100"/>
      <c r="H43" s="101"/>
      <c r="I43" s="99"/>
      <c r="J43" s="100"/>
      <c r="K43" s="100"/>
      <c r="L43" s="101"/>
      <c r="M43" s="99"/>
      <c r="N43" s="100"/>
      <c r="O43" s="101"/>
    </row>
    <row r="44" spans="1:15" ht="114.75" hidden="1">
      <c r="A44" s="110" t="s">
        <v>145</v>
      </c>
      <c r="B44" s="111">
        <f>Таблица!A17</f>
        <v>10</v>
      </c>
      <c r="C44" s="112" t="str">
        <f>IF(OR(Таблица!M17="3.1",Таблица!M17="3.2",Таблица!M17="3.3",Таблица!M17="3.4",Таблица!M17="4"),IF(Таблица!L17=Таблица!$A$49,Таблица!B17,"нет"),"нет")</f>
        <v>нет</v>
      </c>
      <c r="D44" s="110" t="s">
        <v>134</v>
      </c>
      <c r="E44" s="110" t="s">
        <v>150</v>
      </c>
      <c r="F44" s="99"/>
      <c r="G44" s="100"/>
      <c r="H44" s="101"/>
      <c r="I44" s="99"/>
      <c r="J44" s="100"/>
      <c r="K44" s="100"/>
      <c r="L44" s="101"/>
      <c r="M44" s="99"/>
      <c r="N44" s="100"/>
      <c r="O44" s="101"/>
    </row>
    <row r="45" spans="1:15" ht="114.75" hidden="1">
      <c r="A45" s="110" t="s">
        <v>145</v>
      </c>
      <c r="B45" s="111">
        <f>Таблица!A18</f>
        <v>11</v>
      </c>
      <c r="C45" s="112" t="str">
        <f>IF(OR(Таблица!M18="3.1",Таблица!M18="3.2",Таблица!M18="3.3",Таблица!M18="3.4",Таблица!M18="4"),IF(Таблица!L18=Таблица!$A$49,Таблица!B18,"нет"),"нет")</f>
        <v>нет</v>
      </c>
      <c r="D45" s="110" t="s">
        <v>134</v>
      </c>
      <c r="E45" s="110" t="s">
        <v>150</v>
      </c>
      <c r="F45" s="99"/>
      <c r="G45" s="100"/>
      <c r="H45" s="101"/>
      <c r="I45" s="99"/>
      <c r="J45" s="100"/>
      <c r="K45" s="100"/>
      <c r="L45" s="101"/>
      <c r="M45" s="99"/>
      <c r="N45" s="100"/>
      <c r="O45" s="101"/>
    </row>
    <row r="46" spans="1:15" ht="114.75" hidden="1">
      <c r="A46" s="110" t="s">
        <v>145</v>
      </c>
      <c r="B46" s="111">
        <f>Таблица!A19</f>
        <v>12</v>
      </c>
      <c r="C46" s="112" t="str">
        <f>IF(OR(Таблица!M19="3.1",Таблица!M19="3.2",Таблица!M19="3.3",Таблица!M19="3.4",Таблица!M19="4"),IF(Таблица!L19=Таблица!$A$49,Таблица!B19,"нет"),"нет")</f>
        <v>нет</v>
      </c>
      <c r="D46" s="110" t="s">
        <v>134</v>
      </c>
      <c r="E46" s="110" t="s">
        <v>150</v>
      </c>
      <c r="F46" s="99"/>
      <c r="G46" s="100"/>
      <c r="H46" s="101"/>
      <c r="I46" s="99"/>
      <c r="J46" s="100"/>
      <c r="K46" s="100"/>
      <c r="L46" s="101"/>
      <c r="M46" s="99"/>
      <c r="N46" s="100"/>
      <c r="O46" s="101"/>
    </row>
    <row r="47" spans="1:15" ht="114.75" hidden="1">
      <c r="A47" s="110" t="s">
        <v>145</v>
      </c>
      <c r="B47" s="111">
        <f>Таблица!A20</f>
        <v>13</v>
      </c>
      <c r="C47" s="112" t="str">
        <f>IF(OR(Таблица!M20="3.1",Таблица!M20="3.2",Таблица!M20="3.3",Таблица!M20="3.4",Таблица!M20="4"),IF(Таблица!L20=Таблица!$A$49,Таблица!B20,"нет"),"нет")</f>
        <v>нет</v>
      </c>
      <c r="D47" s="110" t="s">
        <v>134</v>
      </c>
      <c r="E47" s="110" t="s">
        <v>150</v>
      </c>
      <c r="F47" s="99"/>
      <c r="G47" s="100"/>
      <c r="H47" s="101"/>
      <c r="I47" s="99"/>
      <c r="J47" s="100"/>
      <c r="K47" s="100"/>
      <c r="L47" s="101"/>
      <c r="M47" s="99"/>
      <c r="N47" s="100"/>
      <c r="O47" s="101"/>
    </row>
    <row r="48" spans="1:15" ht="114.75" hidden="1">
      <c r="A48" s="110" t="s">
        <v>145</v>
      </c>
      <c r="B48" s="111">
        <f>Таблица!A21</f>
        <v>14</v>
      </c>
      <c r="C48" s="112" t="str">
        <f>IF(OR(Таблица!M21="3.1",Таблица!M21="3.2",Таблица!M21="3.3",Таблица!M21="3.4",Таблица!M21="4"),IF(Таблица!L21=Таблица!$A$49,Таблица!B21,"нет"),"нет")</f>
        <v>нет</v>
      </c>
      <c r="D48" s="110" t="s">
        <v>134</v>
      </c>
      <c r="E48" s="110" t="s">
        <v>150</v>
      </c>
      <c r="F48" s="99"/>
      <c r="G48" s="100"/>
      <c r="H48" s="101"/>
      <c r="I48" s="99"/>
      <c r="J48" s="100"/>
      <c r="K48" s="100"/>
      <c r="L48" s="101"/>
      <c r="M48" s="99"/>
      <c r="N48" s="100"/>
      <c r="O48" s="101"/>
    </row>
    <row r="49" spans="1:15" ht="114.75" hidden="1">
      <c r="A49" s="110" t="s">
        <v>145</v>
      </c>
      <c r="B49" s="111">
        <f>Таблица!A22</f>
        <v>15</v>
      </c>
      <c r="C49" s="112" t="str">
        <f>IF(OR(Таблица!M22="3.1",Таблица!M22="3.2",Таблица!M22="3.3",Таблица!M22="3.4",Таблица!M22="4"),IF(Таблица!L22=Таблица!$A$49,Таблица!B22,"нет"),"нет")</f>
        <v>нет</v>
      </c>
      <c r="D49" s="110" t="s">
        <v>134</v>
      </c>
      <c r="E49" s="110" t="s">
        <v>150</v>
      </c>
      <c r="F49" s="99"/>
      <c r="G49" s="100"/>
      <c r="H49" s="101"/>
      <c r="I49" s="99"/>
      <c r="J49" s="100"/>
      <c r="K49" s="100"/>
      <c r="L49" s="101"/>
      <c r="M49" s="99"/>
      <c r="N49" s="100"/>
      <c r="O49" s="101"/>
    </row>
    <row r="50" spans="1:15" ht="114.75" hidden="1">
      <c r="A50" s="110" t="s">
        <v>145</v>
      </c>
      <c r="B50" s="111">
        <f>Таблица!A23</f>
        <v>16</v>
      </c>
      <c r="C50" s="112" t="str">
        <f>IF(OR(Таблица!M23="3.1",Таблица!M23="3.2",Таблица!M23="3.3",Таблица!M23="3.4",Таблица!M23="4"),IF(Таблица!L23=Таблица!$A$49,Таблица!B23,"нет"),"нет")</f>
        <v>нет</v>
      </c>
      <c r="D50" s="110" t="s">
        <v>134</v>
      </c>
      <c r="E50" s="110" t="s">
        <v>150</v>
      </c>
      <c r="F50" s="99"/>
      <c r="G50" s="100"/>
      <c r="H50" s="101"/>
      <c r="I50" s="99"/>
      <c r="J50" s="100"/>
      <c r="K50" s="100"/>
      <c r="L50" s="101"/>
      <c r="M50" s="99"/>
      <c r="N50" s="100"/>
      <c r="O50" s="101"/>
    </row>
    <row r="51" spans="1:15" ht="114.75" hidden="1">
      <c r="A51" s="110" t="s">
        <v>145</v>
      </c>
      <c r="B51" s="111">
        <f>Таблица!A24</f>
        <v>17</v>
      </c>
      <c r="C51" s="112" t="str">
        <f>IF(OR(Таблица!M24="3.1",Таблица!M24="3.2",Таблица!M24="3.3",Таблица!M24="3.4",Таблица!M24="4"),IF(Таблица!L24=Таблица!$A$49,Таблица!B24,"нет"),"нет")</f>
        <v>нет</v>
      </c>
      <c r="D51" s="110" t="s">
        <v>134</v>
      </c>
      <c r="E51" s="110" t="s">
        <v>150</v>
      </c>
      <c r="F51" s="99"/>
      <c r="G51" s="100"/>
      <c r="H51" s="101"/>
      <c r="I51" s="99"/>
      <c r="J51" s="100"/>
      <c r="K51" s="100"/>
      <c r="L51" s="101"/>
      <c r="M51" s="99"/>
      <c r="N51" s="100"/>
      <c r="O51" s="101"/>
    </row>
    <row r="52" spans="1:15" ht="114.75" hidden="1">
      <c r="A52" s="110" t="s">
        <v>145</v>
      </c>
      <c r="B52" s="111">
        <f>Таблица!A25</f>
        <v>18</v>
      </c>
      <c r="C52" s="112" t="str">
        <f>IF(OR(Таблица!M25="3.1",Таблица!M25="3.2",Таблица!M25="3.3",Таблица!M25="3.4",Таблица!M25="4"),IF(Таблица!L25=Таблица!$A$49,Таблица!B25,"нет"),"нет")</f>
        <v>нет</v>
      </c>
      <c r="D52" s="110" t="s">
        <v>134</v>
      </c>
      <c r="E52" s="110" t="s">
        <v>150</v>
      </c>
      <c r="F52" s="99"/>
      <c r="G52" s="100"/>
      <c r="H52" s="101"/>
      <c r="I52" s="99"/>
      <c r="J52" s="100"/>
      <c r="K52" s="100"/>
      <c r="L52" s="101"/>
      <c r="M52" s="99"/>
      <c r="N52" s="100"/>
      <c r="O52" s="101"/>
    </row>
    <row r="53" spans="1:15" ht="114.75" hidden="1">
      <c r="A53" s="110" t="s">
        <v>145</v>
      </c>
      <c r="B53" s="111">
        <f>Таблица!A26</f>
        <v>19</v>
      </c>
      <c r="C53" s="112" t="str">
        <f>IF(OR(Таблица!M26="3.1",Таблица!M26="3.2",Таблица!M26="3.3",Таблица!M26="3.4",Таблица!M26="4"),IF(Таблица!L26=Таблица!$A$49,Таблица!B26,"нет"),"нет")</f>
        <v>нет</v>
      </c>
      <c r="D53" s="110" t="s">
        <v>134</v>
      </c>
      <c r="E53" s="110" t="s">
        <v>150</v>
      </c>
      <c r="F53" s="99"/>
      <c r="G53" s="100"/>
      <c r="H53" s="101"/>
      <c r="I53" s="99"/>
      <c r="J53" s="100"/>
      <c r="K53" s="100"/>
      <c r="L53" s="101"/>
      <c r="M53" s="99"/>
      <c r="N53" s="100"/>
      <c r="O53" s="101"/>
    </row>
    <row r="54" spans="1:15" ht="114.75" hidden="1">
      <c r="A54" s="110" t="s">
        <v>145</v>
      </c>
      <c r="B54" s="111">
        <f>Таблица!A47</f>
        <v>38</v>
      </c>
      <c r="C54" s="112" t="str">
        <f>IF(OR(Таблица!M47="3.1",Таблица!M47="3.2",Таблица!M47="3.3",Таблица!M47="3.4",Таблица!M47="4"),IF(Таблица!L47=Таблица!$A$49,Таблица!B47,"нет"),"нет")</f>
        <v>нет</v>
      </c>
      <c r="D54" s="110" t="s">
        <v>134</v>
      </c>
      <c r="E54" s="110" t="s">
        <v>150</v>
      </c>
      <c r="F54" s="99"/>
      <c r="G54" s="100"/>
      <c r="H54" s="101"/>
      <c r="I54" s="99"/>
      <c r="J54" s="100"/>
      <c r="K54" s="100"/>
      <c r="L54" s="101"/>
      <c r="M54" s="99"/>
      <c r="N54" s="100"/>
      <c r="O54" s="101"/>
    </row>
    <row r="55" spans="1:15" ht="140.25" hidden="1">
      <c r="A55" s="110" t="s">
        <v>145</v>
      </c>
      <c r="B55" s="111">
        <f>Таблица!A7</f>
        <v>1</v>
      </c>
      <c r="C55" s="112" t="str">
        <f>IF(OR(Таблица!M7="3.1",Таблица!M7="3.2",Таблица!M7="3.3",Таблица!M7="3.4",Таблица!M7="4"),IF(Таблица!L7=Таблица!$A$50,Таблица!B7,"нет"),"нет")</f>
        <v>нет</v>
      </c>
      <c r="D55" s="110" t="s">
        <v>135</v>
      </c>
      <c r="E55" s="110" t="s">
        <v>150</v>
      </c>
      <c r="F55" s="99"/>
      <c r="G55" s="100"/>
      <c r="H55" s="101"/>
      <c r="I55" s="99"/>
      <c r="J55" s="100"/>
      <c r="K55" s="100"/>
      <c r="L55" s="101"/>
      <c r="M55" s="99"/>
      <c r="N55" s="100"/>
      <c r="O55" s="101"/>
    </row>
    <row r="56" spans="1:15" ht="140.25" hidden="1">
      <c r="A56" s="110" t="s">
        <v>145</v>
      </c>
      <c r="B56" s="111">
        <f>Таблица!A8</f>
        <v>2</v>
      </c>
      <c r="C56" s="112" t="str">
        <f>IF(OR(Таблица!M8="3.1",Таблица!M8="3.2",Таблица!M8="3.3",Таблица!M8="3.4",Таблица!M8="4"),IF(Таблица!L8=Таблица!$A$50,Таблица!B8,"нет"),"нет")</f>
        <v>нет</v>
      </c>
      <c r="D56" s="110" t="s">
        <v>135</v>
      </c>
      <c r="E56" s="110" t="s">
        <v>150</v>
      </c>
      <c r="F56" s="99"/>
      <c r="G56" s="100"/>
      <c r="H56" s="101"/>
      <c r="I56" s="99"/>
      <c r="J56" s="100"/>
      <c r="K56" s="100"/>
      <c r="L56" s="101"/>
      <c r="M56" s="99"/>
      <c r="N56" s="100"/>
      <c r="O56" s="101"/>
    </row>
    <row r="57" spans="1:15" ht="140.25" hidden="1">
      <c r="A57" s="110" t="s">
        <v>145</v>
      </c>
      <c r="B57" s="111">
        <f>Таблица!A9</f>
        <v>3</v>
      </c>
      <c r="C57" s="112" t="str">
        <f>IF(OR(Таблица!M9="3.1",Таблица!M9="3.2",Таблица!M9="3.3",Таблица!M9="3.4",Таблица!M9="4"),IF(Таблица!L9=Таблица!$A$50,Таблица!B9,"нет"),"нет")</f>
        <v>нет</v>
      </c>
      <c r="D57" s="110" t="s">
        <v>135</v>
      </c>
      <c r="E57" s="110" t="s">
        <v>150</v>
      </c>
      <c r="F57" s="99"/>
      <c r="G57" s="100"/>
      <c r="H57" s="101"/>
      <c r="I57" s="99"/>
      <c r="J57" s="100"/>
      <c r="K57" s="100"/>
      <c r="L57" s="101"/>
      <c r="M57" s="99"/>
      <c r="N57" s="100"/>
      <c r="O57" s="101"/>
    </row>
    <row r="58" spans="1:15" ht="140.25" hidden="1">
      <c r="A58" s="110" t="s">
        <v>145</v>
      </c>
      <c r="B58" s="111">
        <f>Таблица!A10</f>
        <v>4</v>
      </c>
      <c r="C58" s="112" t="str">
        <f>IF(OR(Таблица!M10="3.1",Таблица!M10="3.2",Таблица!M10="3.3",Таблица!M10="3.4",Таблица!M10="4"),IF(Таблица!L10=Таблица!$A$50,Таблица!B10,"нет"),"нет")</f>
        <v>нет</v>
      </c>
      <c r="D58" s="110" t="s">
        <v>135</v>
      </c>
      <c r="E58" s="110" t="s">
        <v>150</v>
      </c>
      <c r="F58" s="99"/>
      <c r="G58" s="100"/>
      <c r="H58" s="101"/>
      <c r="I58" s="99"/>
      <c r="J58" s="100"/>
      <c r="K58" s="100"/>
      <c r="L58" s="101"/>
      <c r="M58" s="99"/>
      <c r="N58" s="100"/>
      <c r="O58" s="101"/>
    </row>
    <row r="59" spans="1:15" ht="140.25" hidden="1">
      <c r="A59" s="110" t="s">
        <v>145</v>
      </c>
      <c r="B59" s="111" t="str">
        <f>Таблица!A11</f>
        <v>Основной персонал</v>
      </c>
      <c r="C59" s="112" t="str">
        <f>IF(OR(Таблица!M11="3.1",Таблица!M11="3.2",Таблица!M11="3.3",Таблица!M11="3.4",Таблица!M11="4"),IF(Таблица!L11=Таблица!$A$50,Таблица!B11,"нет"),"нет")</f>
        <v>нет</v>
      </c>
      <c r="D59" s="110" t="s">
        <v>135</v>
      </c>
      <c r="E59" s="110" t="s">
        <v>150</v>
      </c>
      <c r="F59" s="99"/>
      <c r="G59" s="100"/>
      <c r="H59" s="101"/>
      <c r="I59" s="99"/>
      <c r="J59" s="100"/>
      <c r="K59" s="100"/>
      <c r="L59" s="101"/>
      <c r="M59" s="99"/>
      <c r="N59" s="100"/>
      <c r="O59" s="101"/>
    </row>
    <row r="60" spans="1:15" ht="140.25" hidden="1">
      <c r="A60" s="110" t="s">
        <v>145</v>
      </c>
      <c r="B60" s="111">
        <f>Таблица!A12</f>
        <v>5</v>
      </c>
      <c r="C60" s="112" t="str">
        <f>IF(OR(Таблица!M12="3.1",Таблица!M12="3.2",Таблица!M12="3.3",Таблица!M12="3.4",Таблица!M12="4"),IF(Таблица!L12=Таблица!$A$50,Таблица!B12,"нет"),"нет")</f>
        <v>нет</v>
      </c>
      <c r="D60" s="110" t="s">
        <v>135</v>
      </c>
      <c r="E60" s="110" t="s">
        <v>150</v>
      </c>
      <c r="F60" s="99"/>
      <c r="G60" s="100"/>
      <c r="H60" s="101"/>
      <c r="I60" s="99"/>
      <c r="J60" s="100"/>
      <c r="K60" s="100"/>
      <c r="L60" s="101"/>
      <c r="M60" s="99"/>
      <c r="N60" s="100"/>
      <c r="O60" s="101"/>
    </row>
    <row r="61" spans="1:15" ht="140.25" hidden="1">
      <c r="A61" s="110" t="s">
        <v>145</v>
      </c>
      <c r="B61" s="111">
        <f>Таблица!A13</f>
        <v>6</v>
      </c>
      <c r="C61" s="112" t="str">
        <f>IF(OR(Таблица!M13="3.1",Таблица!M13="3.2",Таблица!M13="3.3",Таблица!M13="3.4",Таблица!M13="4"),IF(Таблица!L13=Таблица!$A$50,Таблица!B13,"нет"),"нет")</f>
        <v>нет</v>
      </c>
      <c r="D61" s="110" t="s">
        <v>135</v>
      </c>
      <c r="E61" s="110" t="s">
        <v>150</v>
      </c>
      <c r="F61" s="99"/>
      <c r="G61" s="100"/>
      <c r="H61" s="101"/>
      <c r="I61" s="99"/>
      <c r="J61" s="100"/>
      <c r="K61" s="100"/>
      <c r="L61" s="101"/>
      <c r="M61" s="99"/>
      <c r="N61" s="100"/>
      <c r="O61" s="101"/>
    </row>
    <row r="62" spans="1:15" ht="140.25" hidden="1">
      <c r="A62" s="110" t="s">
        <v>145</v>
      </c>
      <c r="B62" s="111">
        <f>Таблица!A14</f>
        <v>7</v>
      </c>
      <c r="C62" s="112" t="str">
        <f>IF(OR(Таблица!M14="3.1",Таблица!M14="3.2",Таблица!M14="3.3",Таблица!M14="3.4",Таблица!M14="4"),IF(Таблица!L14=Таблица!$A$50,Таблица!B14,"нет"),"нет")</f>
        <v>нет</v>
      </c>
      <c r="D62" s="110" t="s">
        <v>135</v>
      </c>
      <c r="E62" s="110" t="s">
        <v>150</v>
      </c>
      <c r="F62" s="99"/>
      <c r="G62" s="100"/>
      <c r="H62" s="101"/>
      <c r="I62" s="99"/>
      <c r="J62" s="100"/>
      <c r="K62" s="100"/>
      <c r="L62" s="101"/>
      <c r="M62" s="99"/>
      <c r="N62" s="100"/>
      <c r="O62" s="101"/>
    </row>
    <row r="63" spans="1:15" ht="140.25" hidden="1">
      <c r="A63" s="110" t="s">
        <v>145</v>
      </c>
      <c r="B63" s="111">
        <f>Таблица!A15</f>
        <v>8</v>
      </c>
      <c r="C63" s="112" t="str">
        <f>IF(OR(Таблица!M15="3.1",Таблица!M15="3.2",Таблица!M15="3.3",Таблица!M15="3.4",Таблица!M15="4"),IF(Таблица!L15=Таблица!$A$50,Таблица!B15,"нет"),"нет")</f>
        <v>нет</v>
      </c>
      <c r="D63" s="110" t="s">
        <v>135</v>
      </c>
      <c r="E63" s="110" t="s">
        <v>150</v>
      </c>
      <c r="F63" s="99"/>
      <c r="G63" s="100"/>
      <c r="H63" s="101"/>
      <c r="I63" s="99"/>
      <c r="J63" s="100"/>
      <c r="K63" s="100"/>
      <c r="L63" s="101"/>
      <c r="M63" s="99"/>
      <c r="N63" s="100"/>
      <c r="O63" s="101"/>
    </row>
    <row r="64" spans="1:15" ht="140.25" hidden="1">
      <c r="A64" s="110" t="s">
        <v>145</v>
      </c>
      <c r="B64" s="111">
        <f>Таблица!A16</f>
        <v>9</v>
      </c>
      <c r="C64" s="112" t="str">
        <f>IF(OR(Таблица!M16="3.1",Таблица!M16="3.2",Таблица!M16="3.3",Таблица!M16="3.4",Таблица!M16="4"),IF(Таблица!L16=Таблица!$A$50,Таблица!B16,"нет"),"нет")</f>
        <v>нет</v>
      </c>
      <c r="D64" s="110" t="s">
        <v>135</v>
      </c>
      <c r="E64" s="110" t="s">
        <v>150</v>
      </c>
      <c r="F64" s="99"/>
      <c r="G64" s="100"/>
      <c r="H64" s="101"/>
      <c r="I64" s="99"/>
      <c r="J64" s="100"/>
      <c r="K64" s="100"/>
      <c r="L64" s="101"/>
      <c r="M64" s="99"/>
      <c r="N64" s="100"/>
      <c r="O64" s="101"/>
    </row>
    <row r="65" spans="1:15" ht="140.25" hidden="1">
      <c r="A65" s="110" t="s">
        <v>145</v>
      </c>
      <c r="B65" s="111">
        <f>Таблица!A17</f>
        <v>10</v>
      </c>
      <c r="C65" s="112" t="str">
        <f>IF(OR(Таблица!M17="3.1",Таблица!M17="3.2",Таблица!M17="3.3",Таблица!M17="3.4",Таблица!M17="4"),IF(Таблица!L17=Таблица!$A$50,Таблица!B17,"нет"),"нет")</f>
        <v>нет</v>
      </c>
      <c r="D65" s="110" t="s">
        <v>135</v>
      </c>
      <c r="E65" s="110" t="s">
        <v>150</v>
      </c>
      <c r="F65" s="99"/>
      <c r="G65" s="100"/>
      <c r="H65" s="101"/>
      <c r="I65" s="99"/>
      <c r="J65" s="100"/>
      <c r="K65" s="100"/>
      <c r="L65" s="101"/>
      <c r="M65" s="99"/>
      <c r="N65" s="100"/>
      <c r="O65" s="101"/>
    </row>
    <row r="66" spans="1:15" ht="140.25" hidden="1">
      <c r="A66" s="110" t="s">
        <v>145</v>
      </c>
      <c r="B66" s="111">
        <f>Таблица!A18</f>
        <v>11</v>
      </c>
      <c r="C66" s="112" t="str">
        <f>IF(OR(Таблица!M18="3.1",Таблица!M18="3.2",Таблица!M18="3.3",Таблица!M18="3.4",Таблица!M18="4"),IF(Таблица!L18=Таблица!$A$50,Таблица!B18,"нет"),"нет")</f>
        <v>нет</v>
      </c>
      <c r="D66" s="110" t="s">
        <v>135</v>
      </c>
      <c r="E66" s="110" t="s">
        <v>150</v>
      </c>
      <c r="F66" s="99"/>
      <c r="G66" s="100"/>
      <c r="H66" s="101"/>
      <c r="I66" s="99"/>
      <c r="J66" s="100"/>
      <c r="K66" s="100"/>
      <c r="L66" s="101"/>
      <c r="M66" s="99"/>
      <c r="N66" s="100"/>
      <c r="O66" s="101"/>
    </row>
    <row r="67" spans="1:15" ht="140.25" hidden="1">
      <c r="A67" s="110" t="s">
        <v>145</v>
      </c>
      <c r="B67" s="111">
        <f>Таблица!A19</f>
        <v>12</v>
      </c>
      <c r="C67" s="112" t="str">
        <f>IF(OR(Таблица!M19="3.1",Таблица!M19="3.2",Таблица!M19="3.3",Таблица!M19="3.4",Таблица!M19="4"),IF(Таблица!L19=Таблица!$A$50,Таблица!B19,"нет"),"нет")</f>
        <v>нет</v>
      </c>
      <c r="D67" s="110" t="s">
        <v>135</v>
      </c>
      <c r="E67" s="110" t="s">
        <v>150</v>
      </c>
      <c r="F67" s="99"/>
      <c r="G67" s="100"/>
      <c r="H67" s="101"/>
      <c r="I67" s="99"/>
      <c r="J67" s="100"/>
      <c r="K67" s="100"/>
      <c r="L67" s="101"/>
      <c r="M67" s="99"/>
      <c r="N67" s="100"/>
      <c r="O67" s="101"/>
    </row>
    <row r="68" spans="1:15" ht="140.25" hidden="1">
      <c r="A68" s="110" t="s">
        <v>145</v>
      </c>
      <c r="B68" s="111">
        <f>Таблица!A20</f>
        <v>13</v>
      </c>
      <c r="C68" s="112" t="str">
        <f>IF(OR(Таблица!M20="3.1",Таблица!M20="3.2",Таблица!M20="3.3",Таблица!M20="3.4",Таблица!M20="4"),IF(Таблица!L20=Таблица!$A$50,Таблица!B20,"нет"),"нет")</f>
        <v>нет</v>
      </c>
      <c r="D68" s="110" t="s">
        <v>135</v>
      </c>
      <c r="E68" s="110" t="s">
        <v>150</v>
      </c>
      <c r="F68" s="99"/>
      <c r="G68" s="100"/>
      <c r="H68" s="101"/>
      <c r="I68" s="99"/>
      <c r="J68" s="100"/>
      <c r="K68" s="100"/>
      <c r="L68" s="101"/>
      <c r="M68" s="99"/>
      <c r="N68" s="100"/>
      <c r="O68" s="101"/>
    </row>
    <row r="69" spans="1:15" ht="140.25" hidden="1">
      <c r="A69" s="110" t="s">
        <v>145</v>
      </c>
      <c r="B69" s="111">
        <f>Таблица!A21</f>
        <v>14</v>
      </c>
      <c r="C69" s="112" t="str">
        <f>IF(OR(Таблица!M21="3.1",Таблица!M21="3.2",Таблица!M21="3.3",Таблица!M21="3.4",Таблица!M21="4"),IF(Таблица!L21=Таблица!$A$50,Таблица!B21,"нет"),"нет")</f>
        <v>нет</v>
      </c>
      <c r="D69" s="110" t="s">
        <v>135</v>
      </c>
      <c r="E69" s="110" t="s">
        <v>150</v>
      </c>
      <c r="F69" s="99"/>
      <c r="G69" s="100"/>
      <c r="H69" s="101"/>
      <c r="I69" s="99"/>
      <c r="J69" s="100"/>
      <c r="K69" s="100"/>
      <c r="L69" s="101"/>
      <c r="M69" s="99"/>
      <c r="N69" s="100"/>
      <c r="O69" s="101"/>
    </row>
    <row r="70" spans="1:15" ht="140.25" hidden="1">
      <c r="A70" s="110" t="s">
        <v>145</v>
      </c>
      <c r="B70" s="111">
        <f>Таблица!A22</f>
        <v>15</v>
      </c>
      <c r="C70" s="112" t="str">
        <f>IF(OR(Таблица!M22="3.1",Таблица!M22="3.2",Таблица!M22="3.3",Таблица!M22="3.4",Таблица!M22="4"),IF(Таблица!L22=Таблица!$A$50,Таблица!B22,"нет"),"нет")</f>
        <v>нет</v>
      </c>
      <c r="D70" s="110" t="s">
        <v>135</v>
      </c>
      <c r="E70" s="110" t="s">
        <v>150</v>
      </c>
      <c r="F70" s="99"/>
      <c r="G70" s="100"/>
      <c r="H70" s="101"/>
      <c r="I70" s="99"/>
      <c r="J70" s="100"/>
      <c r="K70" s="100"/>
      <c r="L70" s="101"/>
      <c r="M70" s="99"/>
      <c r="N70" s="100"/>
      <c r="O70" s="101"/>
    </row>
    <row r="71" spans="1:15" ht="140.25" hidden="1">
      <c r="A71" s="110" t="s">
        <v>145</v>
      </c>
      <c r="B71" s="111">
        <f>Таблица!A23</f>
        <v>16</v>
      </c>
      <c r="C71" s="112" t="str">
        <f>IF(OR(Таблица!M23="3.1",Таблица!M23="3.2",Таблица!M23="3.3",Таблица!M23="3.4",Таблица!M23="4"),IF(Таблица!L23=Таблица!$A$50,Таблица!B23,"нет"),"нет")</f>
        <v>нет</v>
      </c>
      <c r="D71" s="110" t="s">
        <v>135</v>
      </c>
      <c r="E71" s="110" t="s">
        <v>150</v>
      </c>
      <c r="F71" s="99"/>
      <c r="G71" s="100"/>
      <c r="H71" s="101"/>
      <c r="I71" s="99"/>
      <c r="J71" s="100"/>
      <c r="K71" s="100"/>
      <c r="L71" s="101"/>
      <c r="M71" s="99"/>
      <c r="N71" s="100"/>
      <c r="O71" s="101"/>
    </row>
    <row r="72" spans="1:15" ht="140.25" hidden="1">
      <c r="A72" s="110" t="s">
        <v>145</v>
      </c>
      <c r="B72" s="111">
        <f>Таблица!A24</f>
        <v>17</v>
      </c>
      <c r="C72" s="112" t="str">
        <f>IF(OR(Таблица!M24="3.1",Таблица!M24="3.2",Таблица!M24="3.3",Таблица!M24="3.4",Таблица!M24="4"),IF(Таблица!L24=Таблица!$A$50,Таблица!B24,"нет"),"нет")</f>
        <v>нет</v>
      </c>
      <c r="D72" s="110" t="s">
        <v>135</v>
      </c>
      <c r="E72" s="110" t="s">
        <v>150</v>
      </c>
      <c r="F72" s="99"/>
      <c r="G72" s="100"/>
      <c r="H72" s="101"/>
      <c r="I72" s="99"/>
      <c r="J72" s="100"/>
      <c r="K72" s="100"/>
      <c r="L72" s="101"/>
      <c r="M72" s="99"/>
      <c r="N72" s="100"/>
      <c r="O72" s="101"/>
    </row>
    <row r="73" spans="1:15" ht="140.25" hidden="1">
      <c r="A73" s="110" t="s">
        <v>145</v>
      </c>
      <c r="B73" s="111">
        <f>Таблица!A25</f>
        <v>18</v>
      </c>
      <c r="C73" s="112" t="str">
        <f>IF(OR(Таблица!M25="3.1",Таблица!M25="3.2",Таблица!M25="3.3",Таблица!M25="3.4",Таблица!M25="4"),IF(Таблица!L25=Таблица!$A$50,Таблица!B25,"нет"),"нет")</f>
        <v>нет</v>
      </c>
      <c r="D73" s="110" t="s">
        <v>135</v>
      </c>
      <c r="E73" s="110" t="s">
        <v>150</v>
      </c>
      <c r="F73" s="99"/>
      <c r="G73" s="100"/>
      <c r="H73" s="101"/>
      <c r="I73" s="99"/>
      <c r="J73" s="100"/>
      <c r="K73" s="100"/>
      <c r="L73" s="101"/>
      <c r="M73" s="99"/>
      <c r="N73" s="100"/>
      <c r="O73" s="101"/>
    </row>
    <row r="74" spans="1:15" ht="140.25" hidden="1">
      <c r="A74" s="110" t="s">
        <v>145</v>
      </c>
      <c r="B74" s="111">
        <f>Таблица!A26</f>
        <v>19</v>
      </c>
      <c r="C74" s="112" t="str">
        <f>IF(OR(Таблица!M26="3.1",Таблица!M26="3.2",Таблица!M26="3.3",Таблица!M26="3.4",Таблица!M26="4"),IF(Таблица!L26=Таблица!$A$50,Таблица!B26,"нет"),"нет")</f>
        <v>нет</v>
      </c>
      <c r="D74" s="110" t="s">
        <v>135</v>
      </c>
      <c r="E74" s="110" t="s">
        <v>150</v>
      </c>
      <c r="F74" s="99"/>
      <c r="G74" s="100"/>
      <c r="H74" s="101"/>
      <c r="I74" s="99"/>
      <c r="J74" s="100"/>
      <c r="K74" s="100"/>
      <c r="L74" s="101"/>
      <c r="M74" s="99"/>
      <c r="N74" s="100"/>
      <c r="O74" s="101"/>
    </row>
    <row r="75" spans="1:15" ht="140.25" hidden="1">
      <c r="A75" s="110" t="s">
        <v>145</v>
      </c>
      <c r="B75" s="111">
        <f>Таблица!A47</f>
        <v>38</v>
      </c>
      <c r="C75" s="112" t="str">
        <f>IF(OR(Таблица!M47="3.1",Таблица!M47="3.2",Таблица!M47="3.3",Таблица!M47="3.4",Таблица!M47="4"),IF(Таблица!L47=Таблица!$A$50,Таблица!B47,"нет"),"нет")</f>
        <v>нет</v>
      </c>
      <c r="D75" s="110" t="s">
        <v>135</v>
      </c>
      <c r="E75" s="110" t="s">
        <v>150</v>
      </c>
      <c r="F75" s="99"/>
      <c r="G75" s="100"/>
      <c r="H75" s="101"/>
      <c r="I75" s="99"/>
      <c r="J75" s="100"/>
      <c r="K75" s="100"/>
      <c r="L75" s="101"/>
      <c r="M75" s="99"/>
      <c r="N75" s="100"/>
      <c r="O75" s="101"/>
    </row>
    <row r="76" spans="1:15" ht="114.75" hidden="1">
      <c r="A76" s="110" t="s">
        <v>145</v>
      </c>
      <c r="B76" s="111">
        <f>Таблица!A7</f>
        <v>1</v>
      </c>
      <c r="C76" s="112" t="str">
        <f>IF(OR(Таблица!N7="3.1",Таблица!N7="3.2",Таблица!N7="3.3",Таблица!N7="3.4",Таблица!N7="4"),Таблица!B7,"нет")</f>
        <v>нет</v>
      </c>
      <c r="D76" s="110" t="s">
        <v>140</v>
      </c>
      <c r="E76" s="110" t="s">
        <v>151</v>
      </c>
      <c r="F76" s="99"/>
      <c r="G76" s="100"/>
      <c r="H76" s="101"/>
      <c r="I76" s="99"/>
      <c r="J76" s="100"/>
      <c r="K76" s="100"/>
      <c r="L76" s="101"/>
      <c r="M76" s="99"/>
      <c r="N76" s="100"/>
      <c r="O76" s="101"/>
    </row>
    <row r="77" spans="1:15" ht="114.75" hidden="1">
      <c r="A77" s="110" t="s">
        <v>145</v>
      </c>
      <c r="B77" s="111">
        <f>Таблица!A8</f>
        <v>2</v>
      </c>
      <c r="C77" s="112" t="str">
        <f>IF(OR(Таблица!N8="3.1",Таблица!N8="3.2",Таблица!N8="3.3",Таблица!N8="3.4",Таблица!N8="4"),Таблица!B8,"нет")</f>
        <v>нет</v>
      </c>
      <c r="D77" s="110" t="s">
        <v>140</v>
      </c>
      <c r="E77" s="110" t="s">
        <v>151</v>
      </c>
      <c r="F77" s="99"/>
      <c r="G77" s="100"/>
      <c r="H77" s="101"/>
      <c r="I77" s="99"/>
      <c r="J77" s="100"/>
      <c r="K77" s="100"/>
      <c r="L77" s="101"/>
      <c r="M77" s="99"/>
      <c r="N77" s="100"/>
      <c r="O77" s="101"/>
    </row>
    <row r="78" spans="1:15" ht="114.75" hidden="1">
      <c r="A78" s="110" t="s">
        <v>145</v>
      </c>
      <c r="B78" s="111">
        <f>Таблица!A9</f>
        <v>3</v>
      </c>
      <c r="C78" s="112" t="str">
        <f>IF(OR(Таблица!N9="3.1",Таблица!N9="3.2",Таблица!N9="3.3",Таблица!N9="3.4",Таблица!N9="4"),Таблица!B9,"нет")</f>
        <v>нет</v>
      </c>
      <c r="D78" s="110" t="s">
        <v>140</v>
      </c>
      <c r="E78" s="110" t="s">
        <v>151</v>
      </c>
      <c r="F78" s="99"/>
      <c r="G78" s="100"/>
      <c r="H78" s="101"/>
      <c r="I78" s="99"/>
      <c r="J78" s="100"/>
      <c r="K78" s="100"/>
      <c r="L78" s="101"/>
      <c r="M78" s="99"/>
      <c r="N78" s="100"/>
      <c r="O78" s="101"/>
    </row>
    <row r="79" spans="1:15" ht="114.75" hidden="1">
      <c r="A79" s="110" t="s">
        <v>145</v>
      </c>
      <c r="B79" s="111">
        <f>Таблица!A10</f>
        <v>4</v>
      </c>
      <c r="C79" s="112" t="str">
        <f>IF(OR(Таблица!N10="3.1",Таблица!N10="3.2",Таблица!N10="3.3",Таблица!N10="3.4",Таблица!N10="4"),Таблица!B10,"нет")</f>
        <v>нет</v>
      </c>
      <c r="D79" s="110" t="s">
        <v>140</v>
      </c>
      <c r="E79" s="110" t="s">
        <v>151</v>
      </c>
      <c r="F79" s="99"/>
      <c r="G79" s="100"/>
      <c r="H79" s="101"/>
      <c r="I79" s="99"/>
      <c r="J79" s="100"/>
      <c r="K79" s="100"/>
      <c r="L79" s="101"/>
      <c r="M79" s="99"/>
      <c r="N79" s="100"/>
      <c r="O79" s="101"/>
    </row>
    <row r="80" spans="1:15" ht="114.75" hidden="1">
      <c r="A80" s="110" t="s">
        <v>145</v>
      </c>
      <c r="B80" s="111" t="str">
        <f>Таблица!A11</f>
        <v>Основной персонал</v>
      </c>
      <c r="C80" s="112" t="str">
        <f>IF(OR(Таблица!N11="3.1",Таблица!N11="3.2",Таблица!N11="3.3",Таблица!N11="3.4",Таблица!N11="4"),Таблица!B11,"нет")</f>
        <v>нет</v>
      </c>
      <c r="D80" s="110" t="s">
        <v>140</v>
      </c>
      <c r="E80" s="110" t="s">
        <v>151</v>
      </c>
      <c r="F80" s="99"/>
      <c r="G80" s="100"/>
      <c r="H80" s="101"/>
      <c r="I80" s="99"/>
      <c r="J80" s="100"/>
      <c r="K80" s="100"/>
      <c r="L80" s="101"/>
      <c r="M80" s="99"/>
      <c r="N80" s="100"/>
      <c r="O80" s="101"/>
    </row>
    <row r="81" spans="1:15" ht="114.75" hidden="1">
      <c r="A81" s="110" t="s">
        <v>145</v>
      </c>
      <c r="B81" s="111">
        <f>Таблица!A12</f>
        <v>5</v>
      </c>
      <c r="C81" s="112" t="str">
        <f>IF(OR(Таблица!N12="3.1",Таблица!N12="3.2",Таблица!N12="3.3",Таблица!N12="3.4",Таблица!N12="4"),Таблица!B12,"нет")</f>
        <v>нет</v>
      </c>
      <c r="D81" s="110" t="s">
        <v>140</v>
      </c>
      <c r="E81" s="110" t="s">
        <v>151</v>
      </c>
      <c r="F81" s="99"/>
      <c r="G81" s="100"/>
      <c r="H81" s="101"/>
      <c r="I81" s="99"/>
      <c r="J81" s="100"/>
      <c r="K81" s="100"/>
      <c r="L81" s="101"/>
      <c r="M81" s="99"/>
      <c r="N81" s="100"/>
      <c r="O81" s="101"/>
    </row>
    <row r="82" spans="1:15" ht="114.75" hidden="1">
      <c r="A82" s="110" t="s">
        <v>145</v>
      </c>
      <c r="B82" s="111">
        <f>Таблица!A13</f>
        <v>6</v>
      </c>
      <c r="C82" s="112" t="str">
        <f>IF(OR(Таблица!N13="3.1",Таблица!N13="3.2",Таблица!N13="3.3",Таблица!N13="3.4",Таблица!N13="4"),Таблица!B13,"нет")</f>
        <v>нет</v>
      </c>
      <c r="D82" s="110" t="s">
        <v>140</v>
      </c>
      <c r="E82" s="110" t="s">
        <v>151</v>
      </c>
      <c r="F82" s="99"/>
      <c r="G82" s="100"/>
      <c r="H82" s="101"/>
      <c r="I82" s="99"/>
      <c r="J82" s="100"/>
      <c r="K82" s="100"/>
      <c r="L82" s="101"/>
      <c r="M82" s="99"/>
      <c r="N82" s="100"/>
      <c r="O82" s="101"/>
    </row>
    <row r="83" spans="1:15" ht="114.75" hidden="1">
      <c r="A83" s="110" t="s">
        <v>145</v>
      </c>
      <c r="B83" s="111">
        <f>Таблица!A14</f>
        <v>7</v>
      </c>
      <c r="C83" s="112" t="str">
        <f>IF(OR(Таблица!N14="3.1",Таблица!N14="3.2",Таблица!N14="3.3",Таблица!N14="3.4",Таблица!N14="4"),Таблица!B14,"нет")</f>
        <v>нет</v>
      </c>
      <c r="D83" s="110" t="s">
        <v>140</v>
      </c>
      <c r="E83" s="110" t="s">
        <v>151</v>
      </c>
      <c r="F83" s="99"/>
      <c r="G83" s="100"/>
      <c r="H83" s="101"/>
      <c r="I83" s="99"/>
      <c r="J83" s="100"/>
      <c r="K83" s="100"/>
      <c r="L83" s="101"/>
      <c r="M83" s="99"/>
      <c r="N83" s="100"/>
      <c r="O83" s="101"/>
    </row>
    <row r="84" spans="1:15" ht="114.75" hidden="1">
      <c r="A84" s="110" t="s">
        <v>145</v>
      </c>
      <c r="B84" s="111">
        <f>Таблица!A15</f>
        <v>8</v>
      </c>
      <c r="C84" s="112" t="str">
        <f>IF(OR(Таблица!N15="3.1",Таблица!N15="3.2",Таблица!N15="3.3",Таблица!N15="3.4",Таблица!N15="4"),Таблица!B15,"нет")</f>
        <v>нет</v>
      </c>
      <c r="D84" s="110" t="s">
        <v>140</v>
      </c>
      <c r="E84" s="110" t="s">
        <v>151</v>
      </c>
      <c r="F84" s="99"/>
      <c r="G84" s="100"/>
      <c r="H84" s="101"/>
      <c r="I84" s="99"/>
      <c r="J84" s="100"/>
      <c r="K84" s="100"/>
      <c r="L84" s="101"/>
      <c r="M84" s="99"/>
      <c r="N84" s="100"/>
      <c r="O84" s="101"/>
    </row>
    <row r="85" spans="1:15" ht="114.75" hidden="1">
      <c r="A85" s="110" t="s">
        <v>145</v>
      </c>
      <c r="B85" s="111">
        <f>Таблица!A16</f>
        <v>9</v>
      </c>
      <c r="C85" s="112" t="str">
        <f>IF(OR(Таблица!N16="3.1",Таблица!N16="3.2",Таблица!N16="3.3",Таблица!N16="3.4",Таблица!N16="4"),Таблица!B16,"нет")</f>
        <v>нет</v>
      </c>
      <c r="D85" s="110" t="s">
        <v>140</v>
      </c>
      <c r="E85" s="110" t="s">
        <v>151</v>
      </c>
      <c r="F85" s="99"/>
      <c r="G85" s="100"/>
      <c r="H85" s="101"/>
      <c r="I85" s="99"/>
      <c r="J85" s="100"/>
      <c r="K85" s="100"/>
      <c r="L85" s="101"/>
      <c r="M85" s="99"/>
      <c r="N85" s="100"/>
      <c r="O85" s="101"/>
    </row>
    <row r="86" spans="1:15" ht="114.75" hidden="1">
      <c r="A86" s="110" t="s">
        <v>145</v>
      </c>
      <c r="B86" s="111">
        <f>Таблица!A17</f>
        <v>10</v>
      </c>
      <c r="C86" s="112" t="str">
        <f>IF(OR(Таблица!N17="3.1",Таблица!N17="3.2",Таблица!N17="3.3",Таблица!N17="3.4",Таблица!N17="4"),Таблица!B17,"нет")</f>
        <v>нет</v>
      </c>
      <c r="D86" s="110" t="s">
        <v>140</v>
      </c>
      <c r="E86" s="110" t="s">
        <v>151</v>
      </c>
      <c r="F86" s="99"/>
      <c r="G86" s="100"/>
      <c r="H86" s="101"/>
      <c r="I86" s="99"/>
      <c r="J86" s="100"/>
      <c r="K86" s="100"/>
      <c r="L86" s="101"/>
      <c r="M86" s="99"/>
      <c r="N86" s="100"/>
      <c r="O86" s="101"/>
    </row>
    <row r="87" spans="1:15" ht="114.75" hidden="1">
      <c r="A87" s="110" t="s">
        <v>145</v>
      </c>
      <c r="B87" s="111">
        <f>Таблица!A18</f>
        <v>11</v>
      </c>
      <c r="C87" s="112" t="str">
        <f>IF(OR(Таблица!N18="3.1",Таблица!N18="3.2",Таблица!N18="3.3",Таблица!N18="3.4",Таблица!N18="4"),Таблица!B18,"нет")</f>
        <v>нет</v>
      </c>
      <c r="D87" s="110" t="s">
        <v>140</v>
      </c>
      <c r="E87" s="110" t="s">
        <v>151</v>
      </c>
      <c r="F87" s="99"/>
      <c r="G87" s="100"/>
      <c r="H87" s="101"/>
      <c r="I87" s="99"/>
      <c r="J87" s="100"/>
      <c r="K87" s="100"/>
      <c r="L87" s="101"/>
      <c r="M87" s="99"/>
      <c r="N87" s="100"/>
      <c r="O87" s="101"/>
    </row>
    <row r="88" spans="1:15" ht="114.75" hidden="1">
      <c r="A88" s="110" t="s">
        <v>145</v>
      </c>
      <c r="B88" s="111">
        <f>Таблица!A19</f>
        <v>12</v>
      </c>
      <c r="C88" s="112" t="str">
        <f>IF(OR(Таблица!N19="3.1",Таблица!N19="3.2",Таблица!N19="3.3",Таблица!N19="3.4",Таблица!N19="4"),Таблица!B19,"нет")</f>
        <v>нет</v>
      </c>
      <c r="D88" s="110" t="s">
        <v>140</v>
      </c>
      <c r="E88" s="110" t="s">
        <v>151</v>
      </c>
      <c r="F88" s="99"/>
      <c r="G88" s="100"/>
      <c r="H88" s="101"/>
      <c r="I88" s="99"/>
      <c r="J88" s="100"/>
      <c r="K88" s="100"/>
      <c r="L88" s="101"/>
      <c r="M88" s="99"/>
      <c r="N88" s="100"/>
      <c r="O88" s="101"/>
    </row>
    <row r="89" spans="1:15" ht="114.75" hidden="1">
      <c r="A89" s="110" t="s">
        <v>145</v>
      </c>
      <c r="B89" s="111">
        <f>Таблица!A20</f>
        <v>13</v>
      </c>
      <c r="C89" s="112" t="str">
        <f>IF(OR(Таблица!N20="3.1",Таблица!N20="3.2",Таблица!N20="3.3",Таблица!N20="3.4",Таблица!N20="4"),Таблица!B20,"нет")</f>
        <v>нет</v>
      </c>
      <c r="D89" s="110" t="s">
        <v>140</v>
      </c>
      <c r="E89" s="110" t="s">
        <v>151</v>
      </c>
      <c r="F89" s="99"/>
      <c r="G89" s="100"/>
      <c r="H89" s="101"/>
      <c r="I89" s="99"/>
      <c r="J89" s="100"/>
      <c r="K89" s="100"/>
      <c r="L89" s="101"/>
      <c r="M89" s="99"/>
      <c r="N89" s="100"/>
      <c r="O89" s="101"/>
    </row>
    <row r="90" spans="1:15" ht="114.75" hidden="1">
      <c r="A90" s="110" t="s">
        <v>145</v>
      </c>
      <c r="B90" s="111">
        <f>Таблица!A21</f>
        <v>14</v>
      </c>
      <c r="C90" s="112" t="str">
        <f>IF(OR(Таблица!N21="3.1",Таблица!N21="3.2",Таблица!N21="3.3",Таблица!N21="3.4",Таблица!N21="4"),Таблица!B21,"нет")</f>
        <v>нет</v>
      </c>
      <c r="D90" s="110" t="s">
        <v>140</v>
      </c>
      <c r="E90" s="110" t="s">
        <v>151</v>
      </c>
      <c r="F90" s="99"/>
      <c r="G90" s="100"/>
      <c r="H90" s="101"/>
      <c r="I90" s="99"/>
      <c r="J90" s="100"/>
      <c r="K90" s="100"/>
      <c r="L90" s="101"/>
      <c r="M90" s="99"/>
      <c r="N90" s="100"/>
      <c r="O90" s="101"/>
    </row>
    <row r="91" spans="1:15" ht="114.75" hidden="1">
      <c r="A91" s="110" t="s">
        <v>145</v>
      </c>
      <c r="B91" s="111">
        <f>Таблица!A22</f>
        <v>15</v>
      </c>
      <c r="C91" s="112" t="str">
        <f>IF(OR(Таблица!N22="3.1",Таблица!N22="3.2",Таблица!N22="3.3",Таблица!N22="3.4",Таблица!N22="4"),Таблица!B22,"нет")</f>
        <v>нет</v>
      </c>
      <c r="D91" s="110" t="s">
        <v>140</v>
      </c>
      <c r="E91" s="110" t="s">
        <v>151</v>
      </c>
      <c r="F91" s="99"/>
      <c r="G91" s="100"/>
      <c r="H91" s="101"/>
      <c r="I91" s="99"/>
      <c r="J91" s="100"/>
      <c r="K91" s="100"/>
      <c r="L91" s="101"/>
      <c r="M91" s="99"/>
      <c r="N91" s="100"/>
      <c r="O91" s="101"/>
    </row>
    <row r="92" spans="1:15" ht="114.75" hidden="1">
      <c r="A92" s="110" t="s">
        <v>145</v>
      </c>
      <c r="B92" s="111">
        <f>Таблица!A23</f>
        <v>16</v>
      </c>
      <c r="C92" s="112" t="str">
        <f>IF(OR(Таблица!N23="3.1",Таблица!N23="3.2",Таблица!N23="3.3",Таблица!N23="3.4",Таблица!N23="4"),Таблица!B23,"нет")</f>
        <v>нет</v>
      </c>
      <c r="D92" s="110" t="s">
        <v>140</v>
      </c>
      <c r="E92" s="110" t="s">
        <v>151</v>
      </c>
      <c r="F92" s="99"/>
      <c r="G92" s="100"/>
      <c r="H92" s="101"/>
      <c r="I92" s="99"/>
      <c r="J92" s="100"/>
      <c r="K92" s="100"/>
      <c r="L92" s="101"/>
      <c r="M92" s="99"/>
      <c r="N92" s="100"/>
      <c r="O92" s="101"/>
    </row>
    <row r="93" spans="1:15" ht="114.75" hidden="1">
      <c r="A93" s="110" t="s">
        <v>145</v>
      </c>
      <c r="B93" s="111">
        <f>Таблица!A24</f>
        <v>17</v>
      </c>
      <c r="C93" s="112" t="str">
        <f>IF(OR(Таблица!N24="3.1",Таблица!N24="3.2",Таблица!N24="3.3",Таблица!N24="3.4",Таблица!N24="4"),Таблица!B24,"нет")</f>
        <v>нет</v>
      </c>
      <c r="D93" s="110" t="s">
        <v>140</v>
      </c>
      <c r="E93" s="110" t="s">
        <v>151</v>
      </c>
      <c r="F93" s="99"/>
      <c r="G93" s="100"/>
      <c r="H93" s="101"/>
      <c r="I93" s="99"/>
      <c r="J93" s="100"/>
      <c r="K93" s="100"/>
      <c r="L93" s="101"/>
      <c r="M93" s="99"/>
      <c r="N93" s="100"/>
      <c r="O93" s="101"/>
    </row>
    <row r="94" spans="1:15" ht="114.75" hidden="1">
      <c r="A94" s="110" t="s">
        <v>145</v>
      </c>
      <c r="B94" s="111">
        <f>Таблица!A25</f>
        <v>18</v>
      </c>
      <c r="C94" s="112" t="str">
        <f>IF(OR(Таблица!N25="3.1",Таблица!N25="3.2",Таблица!N25="3.3",Таблица!N25="3.4",Таблица!N25="4"),Таблица!B25,"нет")</f>
        <v>нет</v>
      </c>
      <c r="D94" s="110" t="s">
        <v>140</v>
      </c>
      <c r="E94" s="110" t="s">
        <v>151</v>
      </c>
      <c r="F94" s="99"/>
      <c r="G94" s="100"/>
      <c r="H94" s="101"/>
      <c r="I94" s="99"/>
      <c r="J94" s="100"/>
      <c r="K94" s="100"/>
      <c r="L94" s="101"/>
      <c r="M94" s="99"/>
      <c r="N94" s="100"/>
      <c r="O94" s="101"/>
    </row>
    <row r="95" spans="1:15" ht="114.75" hidden="1">
      <c r="A95" s="110" t="s">
        <v>145</v>
      </c>
      <c r="B95" s="111">
        <f>Таблица!A26</f>
        <v>19</v>
      </c>
      <c r="C95" s="112" t="str">
        <f>IF(OR(Таблица!N26="3.1",Таблица!N26="3.2",Таблица!N26="3.3",Таблица!N26="3.4",Таблица!N26="4"),Таблица!B26,"нет")</f>
        <v>нет</v>
      </c>
      <c r="D95" s="110" t="s">
        <v>140</v>
      </c>
      <c r="E95" s="110" t="s">
        <v>151</v>
      </c>
      <c r="F95" s="99"/>
      <c r="G95" s="100"/>
      <c r="H95" s="101"/>
      <c r="I95" s="99"/>
      <c r="J95" s="100"/>
      <c r="K95" s="100"/>
      <c r="L95" s="101"/>
      <c r="M95" s="99"/>
      <c r="N95" s="100"/>
      <c r="O95" s="101"/>
    </row>
    <row r="96" spans="1:15" ht="114.75" hidden="1">
      <c r="A96" s="110" t="s">
        <v>145</v>
      </c>
      <c r="B96" s="111">
        <f>Таблица!A47</f>
        <v>38</v>
      </c>
      <c r="C96" s="112" t="str">
        <f>IF(OR(Таблица!N47="3.1",Таблица!N47="3.2",Таблица!N47="3.3",Таблица!N47="3.4",Таблица!N47="4"),Таблица!B47,"нет")</f>
        <v>нет</v>
      </c>
      <c r="D96" s="110" t="s">
        <v>140</v>
      </c>
      <c r="E96" s="110" t="s">
        <v>151</v>
      </c>
      <c r="F96" s="99"/>
      <c r="G96" s="100"/>
      <c r="H96" s="101"/>
      <c r="I96" s="99"/>
      <c r="J96" s="100"/>
      <c r="K96" s="100"/>
      <c r="L96" s="101"/>
      <c r="M96" s="99"/>
      <c r="N96" s="100"/>
      <c r="O96" s="101"/>
    </row>
    <row r="97" spans="1:15" ht="63.75" hidden="1">
      <c r="A97" s="110" t="s">
        <v>145</v>
      </c>
      <c r="B97" s="111">
        <f>Таблица!A7</f>
        <v>1</v>
      </c>
      <c r="C97" s="112" t="str">
        <f>IF(OR(Таблица!P7="3.1",Таблица!P7="3.2",Таблица!P7="3.3",Таблица!P7="3.4",Таблица!P7="4"),IF(Таблица!O7=Таблица!$A$51,Таблица!B7,"нет"),"нет")</f>
        <v>нет</v>
      </c>
      <c r="D97" s="110" t="s">
        <v>138</v>
      </c>
      <c r="E97" s="110" t="s">
        <v>152</v>
      </c>
      <c r="F97" s="99"/>
      <c r="G97" s="100"/>
      <c r="H97" s="101"/>
      <c r="I97" s="99"/>
      <c r="J97" s="100"/>
      <c r="K97" s="100"/>
      <c r="L97" s="101"/>
      <c r="M97" s="99"/>
      <c r="N97" s="100"/>
      <c r="O97" s="101"/>
    </row>
    <row r="98" spans="1:15" ht="63.75" hidden="1">
      <c r="A98" s="110" t="s">
        <v>145</v>
      </c>
      <c r="B98" s="111">
        <f>Таблица!A8</f>
        <v>2</v>
      </c>
      <c r="C98" s="112" t="str">
        <f>IF(OR(Таблица!P8="3.1",Таблица!P8="3.2",Таблица!P8="3.3",Таблица!P8="3.4",Таблица!P8="4"),IF(Таблица!O8=Таблица!$A$51,Таблица!B8,"нет"),"нет")</f>
        <v>нет</v>
      </c>
      <c r="D98" s="110" t="s">
        <v>138</v>
      </c>
      <c r="E98" s="110" t="s">
        <v>152</v>
      </c>
      <c r="F98" s="99"/>
      <c r="G98" s="100"/>
      <c r="H98" s="101"/>
      <c r="I98" s="99"/>
      <c r="J98" s="100"/>
      <c r="K98" s="100"/>
      <c r="L98" s="101"/>
      <c r="M98" s="99"/>
      <c r="N98" s="100"/>
      <c r="O98" s="101"/>
    </row>
    <row r="99" spans="1:15" ht="63.75" hidden="1">
      <c r="A99" s="110" t="s">
        <v>145</v>
      </c>
      <c r="B99" s="111">
        <f>Таблица!A9</f>
        <v>3</v>
      </c>
      <c r="C99" s="112" t="str">
        <f>IF(OR(Таблица!P9="3.1",Таблица!P9="3.2",Таблица!P9="3.3",Таблица!P9="3.4",Таблица!P9="4"),IF(Таблица!O9=Таблица!$A$51,Таблица!B9,"нет"),"нет")</f>
        <v>нет</v>
      </c>
      <c r="D99" s="110" t="s">
        <v>138</v>
      </c>
      <c r="E99" s="110" t="s">
        <v>152</v>
      </c>
      <c r="F99" s="99"/>
      <c r="G99" s="100"/>
      <c r="H99" s="101"/>
      <c r="I99" s="99"/>
      <c r="J99" s="100"/>
      <c r="K99" s="100"/>
      <c r="L99" s="101"/>
      <c r="M99" s="99"/>
      <c r="N99" s="100"/>
      <c r="O99" s="101"/>
    </row>
    <row r="100" spans="1:15" ht="63.75" hidden="1">
      <c r="A100" s="110" t="s">
        <v>145</v>
      </c>
      <c r="B100" s="111">
        <f>Таблица!A10</f>
        <v>4</v>
      </c>
      <c r="C100" s="112" t="str">
        <f>IF(OR(Таблица!P10="3.1",Таблица!P10="3.2",Таблица!P10="3.3",Таблица!P10="3.4",Таблица!P10="4"),IF(Таблица!O10=Таблица!$A$51,Таблица!B10,"нет"),"нет")</f>
        <v>нет</v>
      </c>
      <c r="D100" s="110" t="s">
        <v>138</v>
      </c>
      <c r="E100" s="110" t="s">
        <v>152</v>
      </c>
      <c r="F100" s="99"/>
      <c r="G100" s="100"/>
      <c r="H100" s="101"/>
      <c r="I100" s="99"/>
      <c r="J100" s="100"/>
      <c r="K100" s="100"/>
      <c r="L100" s="101"/>
      <c r="M100" s="99"/>
      <c r="N100" s="100"/>
      <c r="O100" s="101"/>
    </row>
    <row r="101" spans="1:15" ht="63.75" hidden="1">
      <c r="A101" s="110" t="s">
        <v>145</v>
      </c>
      <c r="B101" s="111" t="str">
        <f>Таблица!A11</f>
        <v>Основной персонал</v>
      </c>
      <c r="C101" s="112" t="str">
        <f>IF(OR(Таблица!P11="3.1",Таблица!P11="3.2",Таблица!P11="3.3",Таблица!P11="3.4",Таблица!P11="4"),IF(Таблица!O11=Таблица!$A$51,Таблица!B11,"нет"),"нет")</f>
        <v>нет</v>
      </c>
      <c r="D101" s="110" t="s">
        <v>138</v>
      </c>
      <c r="E101" s="110" t="s">
        <v>152</v>
      </c>
      <c r="F101" s="99"/>
      <c r="G101" s="100"/>
      <c r="H101" s="101"/>
      <c r="I101" s="99"/>
      <c r="J101" s="100"/>
      <c r="K101" s="100"/>
      <c r="L101" s="101"/>
      <c r="M101" s="99"/>
      <c r="N101" s="100"/>
      <c r="O101" s="101"/>
    </row>
    <row r="102" spans="1:15" ht="63.75" hidden="1">
      <c r="A102" s="110" t="s">
        <v>145</v>
      </c>
      <c r="B102" s="111">
        <f>Таблица!A12</f>
        <v>5</v>
      </c>
      <c r="C102" s="112" t="str">
        <f>IF(OR(Таблица!P12="3.1",Таблица!P12="3.2",Таблица!P12="3.3",Таблица!P12="3.4",Таблица!P12="4"),IF(Таблица!O12=Таблица!$A$51,Таблица!B12,"нет"),"нет")</f>
        <v>нет</v>
      </c>
      <c r="D102" s="110" t="s">
        <v>138</v>
      </c>
      <c r="E102" s="110" t="s">
        <v>152</v>
      </c>
      <c r="F102" s="99"/>
      <c r="G102" s="100"/>
      <c r="H102" s="101"/>
      <c r="I102" s="99"/>
      <c r="J102" s="100"/>
      <c r="K102" s="100"/>
      <c r="L102" s="101"/>
      <c r="M102" s="99"/>
      <c r="N102" s="100"/>
      <c r="O102" s="101"/>
    </row>
    <row r="103" spans="1:15" ht="63.75" hidden="1">
      <c r="A103" s="110" t="s">
        <v>145</v>
      </c>
      <c r="B103" s="111">
        <f>Таблица!A13</f>
        <v>6</v>
      </c>
      <c r="C103" s="112" t="str">
        <f>IF(OR(Таблица!P13="3.1",Таблица!P13="3.2",Таблица!P13="3.3",Таблица!P13="3.4",Таблица!P13="4"),IF(Таблица!O13=Таблица!$A$51,Таблица!B13,"нет"),"нет")</f>
        <v>нет</v>
      </c>
      <c r="D103" s="110" t="s">
        <v>138</v>
      </c>
      <c r="E103" s="110" t="s">
        <v>152</v>
      </c>
      <c r="F103" s="99"/>
      <c r="G103" s="100"/>
      <c r="H103" s="101"/>
      <c r="I103" s="99"/>
      <c r="J103" s="100"/>
      <c r="K103" s="100"/>
      <c r="L103" s="101"/>
      <c r="M103" s="99"/>
      <c r="N103" s="100"/>
      <c r="O103" s="101"/>
    </row>
    <row r="104" spans="1:15" ht="63.75" hidden="1">
      <c r="A104" s="110" t="s">
        <v>145</v>
      </c>
      <c r="B104" s="111">
        <f>Таблица!A14</f>
        <v>7</v>
      </c>
      <c r="C104" s="112" t="str">
        <f>IF(OR(Таблица!P14="3.1",Таблица!P14="3.2",Таблица!P14="3.3",Таблица!P14="3.4",Таблица!P14="4"),IF(Таблица!O14=Таблица!$A$51,Таблица!B14,"нет"),"нет")</f>
        <v>нет</v>
      </c>
      <c r="D104" s="110" t="s">
        <v>138</v>
      </c>
      <c r="E104" s="110" t="s">
        <v>152</v>
      </c>
      <c r="F104" s="99"/>
      <c r="G104" s="100"/>
      <c r="H104" s="101"/>
      <c r="I104" s="99"/>
      <c r="J104" s="100"/>
      <c r="K104" s="100"/>
      <c r="L104" s="101"/>
      <c r="M104" s="99"/>
      <c r="N104" s="100"/>
      <c r="O104" s="101"/>
    </row>
    <row r="105" spans="1:15" ht="63.75" hidden="1">
      <c r="A105" s="110" t="s">
        <v>145</v>
      </c>
      <c r="B105" s="111">
        <f>Таблица!A15</f>
        <v>8</v>
      </c>
      <c r="C105" s="112" t="str">
        <f>IF(OR(Таблица!P15="3.1",Таблица!P15="3.2",Таблица!P15="3.3",Таблица!P15="3.4",Таблица!P15="4"),IF(Таблица!O15=Таблица!$A$51,Таблица!B15,"нет"),"нет")</f>
        <v>нет</v>
      </c>
      <c r="D105" s="110" t="s">
        <v>138</v>
      </c>
      <c r="E105" s="110" t="s">
        <v>152</v>
      </c>
      <c r="F105" s="99"/>
      <c r="G105" s="100"/>
      <c r="H105" s="101"/>
      <c r="I105" s="99"/>
      <c r="J105" s="100"/>
      <c r="K105" s="100"/>
      <c r="L105" s="101"/>
      <c r="M105" s="99"/>
      <c r="N105" s="100"/>
      <c r="O105" s="101"/>
    </row>
    <row r="106" spans="1:15" ht="63.75" hidden="1">
      <c r="A106" s="110" t="s">
        <v>145</v>
      </c>
      <c r="B106" s="111">
        <f>Таблица!A16</f>
        <v>9</v>
      </c>
      <c r="C106" s="112" t="str">
        <f>IF(OR(Таблица!P16="3.1",Таблица!P16="3.2",Таблица!P16="3.3",Таблица!P16="3.4",Таблица!P16="4"),IF(Таблица!O16=Таблица!$A$51,Таблица!B16,"нет"),"нет")</f>
        <v>нет</v>
      </c>
      <c r="D106" s="110" t="s">
        <v>138</v>
      </c>
      <c r="E106" s="110" t="s">
        <v>152</v>
      </c>
      <c r="F106" s="99"/>
      <c r="G106" s="100"/>
      <c r="H106" s="101"/>
      <c r="I106" s="99"/>
      <c r="J106" s="100"/>
      <c r="K106" s="100"/>
      <c r="L106" s="101"/>
      <c r="M106" s="99"/>
      <c r="N106" s="100"/>
      <c r="O106" s="101"/>
    </row>
    <row r="107" spans="1:15" ht="63.75" hidden="1">
      <c r="A107" s="110" t="s">
        <v>145</v>
      </c>
      <c r="B107" s="111">
        <f>Таблица!A17</f>
        <v>10</v>
      </c>
      <c r="C107" s="112" t="str">
        <f>IF(OR(Таблица!P17="3.1",Таблица!P17="3.2",Таблица!P17="3.3",Таблица!P17="3.4",Таблица!P17="4"),IF(Таблица!O17=Таблица!$A$51,Таблица!B17,"нет"),"нет")</f>
        <v>нет</v>
      </c>
      <c r="D107" s="110" t="s">
        <v>138</v>
      </c>
      <c r="E107" s="110" t="s">
        <v>152</v>
      </c>
      <c r="F107" s="99"/>
      <c r="G107" s="100"/>
      <c r="H107" s="101"/>
      <c r="I107" s="99"/>
      <c r="J107" s="100"/>
      <c r="K107" s="100"/>
      <c r="L107" s="101"/>
      <c r="M107" s="99"/>
      <c r="N107" s="100"/>
      <c r="O107" s="101"/>
    </row>
    <row r="108" spans="1:15" ht="63.75" hidden="1">
      <c r="A108" s="110" t="s">
        <v>145</v>
      </c>
      <c r="B108" s="111">
        <f>Таблица!A18</f>
        <v>11</v>
      </c>
      <c r="C108" s="112" t="str">
        <f>IF(OR(Таблица!P18="3.1",Таблица!P18="3.2",Таблица!P18="3.3",Таблица!P18="3.4",Таблица!P18="4"),IF(Таблица!O18=Таблица!$A$51,Таблица!B18,"нет"),"нет")</f>
        <v>нет</v>
      </c>
      <c r="D108" s="110" t="s">
        <v>138</v>
      </c>
      <c r="E108" s="110" t="s">
        <v>152</v>
      </c>
      <c r="F108" s="99"/>
      <c r="G108" s="100"/>
      <c r="H108" s="101"/>
      <c r="I108" s="99"/>
      <c r="J108" s="100"/>
      <c r="K108" s="100"/>
      <c r="L108" s="101"/>
      <c r="M108" s="99"/>
      <c r="N108" s="100"/>
      <c r="O108" s="101"/>
    </row>
    <row r="109" spans="1:15" ht="63.75" hidden="1">
      <c r="A109" s="110" t="s">
        <v>145</v>
      </c>
      <c r="B109" s="111">
        <f>Таблица!A19</f>
        <v>12</v>
      </c>
      <c r="C109" s="112" t="str">
        <f>IF(OR(Таблица!P19="3.1",Таблица!P19="3.2",Таблица!P19="3.3",Таблица!P19="3.4",Таблица!P19="4"),IF(Таблица!O19=Таблица!$A$51,Таблица!B19,"нет"),"нет")</f>
        <v>нет</v>
      </c>
      <c r="D109" s="110" t="s">
        <v>138</v>
      </c>
      <c r="E109" s="110" t="s">
        <v>152</v>
      </c>
      <c r="F109" s="99"/>
      <c r="G109" s="100"/>
      <c r="H109" s="101"/>
      <c r="I109" s="99"/>
      <c r="J109" s="100"/>
      <c r="K109" s="100"/>
      <c r="L109" s="101"/>
      <c r="M109" s="99"/>
      <c r="N109" s="100"/>
      <c r="O109" s="101"/>
    </row>
    <row r="110" spans="1:15" ht="63.75" hidden="1">
      <c r="A110" s="110" t="s">
        <v>145</v>
      </c>
      <c r="B110" s="111">
        <f>Таблица!A20</f>
        <v>13</v>
      </c>
      <c r="C110" s="112" t="str">
        <f>IF(OR(Таблица!P20="3.1",Таблица!P20="3.2",Таблица!P20="3.3",Таблица!P20="3.4",Таблица!P20="4"),IF(Таблица!O20=Таблица!$A$51,Таблица!B20,"нет"),"нет")</f>
        <v>нет</v>
      </c>
      <c r="D110" s="110" t="s">
        <v>138</v>
      </c>
      <c r="E110" s="110" t="s">
        <v>152</v>
      </c>
      <c r="F110" s="99"/>
      <c r="G110" s="100"/>
      <c r="H110" s="101"/>
      <c r="I110" s="99"/>
      <c r="J110" s="100"/>
      <c r="K110" s="100"/>
      <c r="L110" s="101"/>
      <c r="M110" s="99"/>
      <c r="N110" s="100"/>
      <c r="O110" s="101"/>
    </row>
    <row r="111" spans="1:15" ht="63.75" hidden="1">
      <c r="A111" s="110" t="s">
        <v>145</v>
      </c>
      <c r="B111" s="111">
        <f>Таблица!A21</f>
        <v>14</v>
      </c>
      <c r="C111" s="112" t="str">
        <f>IF(OR(Таблица!P21="3.1",Таблица!P21="3.2",Таблица!P21="3.3",Таблица!P21="3.4",Таблица!P21="4"),IF(Таблица!O21=Таблица!$A$51,Таблица!B21,"нет"),"нет")</f>
        <v>нет</v>
      </c>
      <c r="D111" s="110" t="s">
        <v>138</v>
      </c>
      <c r="E111" s="110" t="s">
        <v>152</v>
      </c>
      <c r="F111" s="99"/>
      <c r="G111" s="100"/>
      <c r="H111" s="101"/>
      <c r="I111" s="99"/>
      <c r="J111" s="100"/>
      <c r="K111" s="100"/>
      <c r="L111" s="101"/>
      <c r="M111" s="99"/>
      <c r="N111" s="100"/>
      <c r="O111" s="101"/>
    </row>
    <row r="112" spans="1:15" ht="63.75" hidden="1">
      <c r="A112" s="110" t="s">
        <v>145</v>
      </c>
      <c r="B112" s="111">
        <f>Таблица!A22</f>
        <v>15</v>
      </c>
      <c r="C112" s="112" t="str">
        <f>IF(OR(Таблица!P22="3.1",Таблица!P22="3.2",Таблица!P22="3.3",Таблица!P22="3.4",Таблица!P22="4"),IF(Таблица!O22=Таблица!$A$51,Таблица!B22,"нет"),"нет")</f>
        <v>нет</v>
      </c>
      <c r="D112" s="110" t="s">
        <v>138</v>
      </c>
      <c r="E112" s="110" t="s">
        <v>152</v>
      </c>
      <c r="F112" s="99"/>
      <c r="G112" s="100"/>
      <c r="H112" s="101"/>
      <c r="I112" s="99"/>
      <c r="J112" s="100"/>
      <c r="K112" s="100"/>
      <c r="L112" s="101"/>
      <c r="M112" s="99"/>
      <c r="N112" s="100"/>
      <c r="O112" s="101"/>
    </row>
    <row r="113" spans="1:15" ht="63.75" hidden="1">
      <c r="A113" s="110" t="s">
        <v>145</v>
      </c>
      <c r="B113" s="111">
        <f>Таблица!A23</f>
        <v>16</v>
      </c>
      <c r="C113" s="112" t="str">
        <f>IF(OR(Таблица!P23="3.1",Таблица!P23="3.2",Таблица!P23="3.3",Таблица!P23="3.4",Таблица!P23="4"),IF(Таблица!O23=Таблица!$A$51,Таблица!B23,"нет"),"нет")</f>
        <v>нет</v>
      </c>
      <c r="D113" s="110" t="s">
        <v>138</v>
      </c>
      <c r="E113" s="110" t="s">
        <v>152</v>
      </c>
      <c r="F113" s="99"/>
      <c r="G113" s="100"/>
      <c r="H113" s="101"/>
      <c r="I113" s="99"/>
      <c r="J113" s="100"/>
      <c r="K113" s="100"/>
      <c r="L113" s="101"/>
      <c r="M113" s="99"/>
      <c r="N113" s="100"/>
      <c r="O113" s="101"/>
    </row>
    <row r="114" spans="1:15" ht="63.75" hidden="1">
      <c r="A114" s="110" t="s">
        <v>145</v>
      </c>
      <c r="B114" s="111">
        <f>Таблица!A24</f>
        <v>17</v>
      </c>
      <c r="C114" s="112" t="str">
        <f>IF(OR(Таблица!P24="3.1",Таблица!P24="3.2",Таблица!P24="3.3",Таблица!P24="3.4",Таблица!P24="4"),IF(Таблица!O24=Таблица!$A$51,Таблица!B24,"нет"),"нет")</f>
        <v>нет</v>
      </c>
      <c r="D114" s="110" t="s">
        <v>138</v>
      </c>
      <c r="E114" s="110" t="s">
        <v>152</v>
      </c>
      <c r="F114" s="99"/>
      <c r="G114" s="100"/>
      <c r="H114" s="101"/>
      <c r="I114" s="99"/>
      <c r="J114" s="100"/>
      <c r="K114" s="100"/>
      <c r="L114" s="101"/>
      <c r="M114" s="99"/>
      <c r="N114" s="100"/>
      <c r="O114" s="101"/>
    </row>
    <row r="115" spans="1:15" ht="63.75" hidden="1">
      <c r="A115" s="110" t="s">
        <v>145</v>
      </c>
      <c r="B115" s="111">
        <f>Таблица!A25</f>
        <v>18</v>
      </c>
      <c r="C115" s="112" t="str">
        <f>IF(OR(Таблица!P25="3.1",Таблица!P25="3.2",Таблица!P25="3.3",Таблица!P25="3.4",Таблица!P25="4"),IF(Таблица!O25=Таблица!$A$51,Таблица!B25,"нет"),"нет")</f>
        <v>нет</v>
      </c>
      <c r="D115" s="110" t="s">
        <v>138</v>
      </c>
      <c r="E115" s="110" t="s">
        <v>152</v>
      </c>
      <c r="F115" s="99"/>
      <c r="G115" s="100"/>
      <c r="H115" s="101"/>
      <c r="I115" s="99"/>
      <c r="J115" s="100"/>
      <c r="K115" s="100"/>
      <c r="L115" s="101"/>
      <c r="M115" s="99"/>
      <c r="N115" s="100"/>
      <c r="O115" s="101"/>
    </row>
    <row r="116" spans="1:15" ht="63.75" hidden="1">
      <c r="A116" s="110" t="s">
        <v>145</v>
      </c>
      <c r="B116" s="111">
        <f>Таблица!A26</f>
        <v>19</v>
      </c>
      <c r="C116" s="112" t="str">
        <f>IF(OR(Таблица!P26="3.1",Таблица!P26="3.2",Таблица!P26="3.3",Таблица!P26="3.4",Таблица!P26="4"),IF(Таблица!O26=Таблица!$A$51,Таблица!B26,"нет"),"нет")</f>
        <v>нет</v>
      </c>
      <c r="D116" s="110" t="s">
        <v>138</v>
      </c>
      <c r="E116" s="110" t="s">
        <v>152</v>
      </c>
      <c r="F116" s="99"/>
      <c r="G116" s="100"/>
      <c r="H116" s="101"/>
      <c r="I116" s="99"/>
      <c r="J116" s="100"/>
      <c r="K116" s="100"/>
      <c r="L116" s="101"/>
      <c r="M116" s="99"/>
      <c r="N116" s="100"/>
      <c r="O116" s="101"/>
    </row>
    <row r="117" spans="1:15" ht="63.75" hidden="1">
      <c r="A117" s="110" t="s">
        <v>145</v>
      </c>
      <c r="B117" s="111">
        <f>Таблица!A47</f>
        <v>38</v>
      </c>
      <c r="C117" s="112" t="str">
        <f>IF(OR(Таблица!P47="3.1",Таблица!P47="3.2",Таблица!P47="3.3",Таблица!P47="3.4",Таблица!P47="4"),IF(Таблица!O47=Таблица!$A$51,Таблица!B47,"нет"),"нет")</f>
        <v>нет</v>
      </c>
      <c r="D117" s="110" t="s">
        <v>138</v>
      </c>
      <c r="E117" s="110" t="s">
        <v>152</v>
      </c>
      <c r="F117" s="99"/>
      <c r="G117" s="100"/>
      <c r="H117" s="101"/>
      <c r="I117" s="99"/>
      <c r="J117" s="100"/>
      <c r="K117" s="100"/>
      <c r="L117" s="101"/>
      <c r="M117" s="99"/>
      <c r="N117" s="100"/>
      <c r="O117" s="101"/>
    </row>
    <row r="118" spans="1:15" ht="76.5" hidden="1">
      <c r="A118" s="110" t="s">
        <v>145</v>
      </c>
      <c r="B118" s="111">
        <f>Таблица!A7</f>
        <v>1</v>
      </c>
      <c r="C118" s="112" t="str">
        <f>IF(OR(Таблица!P7="3.1",Таблица!P7="3.2",Таблица!P7="3.3",Таблица!P7="3.4",Таблица!P7="4"),IF(Таблица!O7="",Таблица!B7,"нет"),"нет")</f>
        <v>нет</v>
      </c>
      <c r="D118" s="110" t="s">
        <v>137</v>
      </c>
      <c r="E118" s="110" t="s">
        <v>153</v>
      </c>
      <c r="F118" s="99"/>
      <c r="G118" s="100"/>
      <c r="H118" s="101"/>
      <c r="I118" s="99"/>
      <c r="J118" s="100"/>
      <c r="K118" s="100"/>
      <c r="L118" s="101"/>
      <c r="M118" s="99"/>
      <c r="N118" s="100"/>
      <c r="O118" s="101"/>
    </row>
    <row r="119" spans="1:15" ht="76.5" hidden="1">
      <c r="A119" s="110" t="s">
        <v>145</v>
      </c>
      <c r="B119" s="111">
        <f>Таблица!A8</f>
        <v>2</v>
      </c>
      <c r="C119" s="112" t="str">
        <f>IF(OR(Таблица!P8="3.1",Таблица!P8="3.2",Таблица!P8="3.3",Таблица!P8="3.4",Таблица!P8="4"),IF(Таблица!O8="",Таблица!B8,"нет"),"нет")</f>
        <v>нет</v>
      </c>
      <c r="D119" s="110" t="s">
        <v>137</v>
      </c>
      <c r="E119" s="110" t="s">
        <v>153</v>
      </c>
      <c r="F119" s="99"/>
      <c r="G119" s="100"/>
      <c r="H119" s="101"/>
      <c r="I119" s="99"/>
      <c r="J119" s="100"/>
      <c r="K119" s="100"/>
      <c r="L119" s="101"/>
      <c r="M119" s="99"/>
      <c r="N119" s="100"/>
      <c r="O119" s="101"/>
    </row>
    <row r="120" spans="1:15" ht="76.5" hidden="1">
      <c r="A120" s="110" t="s">
        <v>145</v>
      </c>
      <c r="B120" s="111">
        <f>Таблица!A9</f>
        <v>3</v>
      </c>
      <c r="C120" s="112" t="str">
        <f>IF(OR(Таблица!P9="3.1",Таблица!P9="3.2",Таблица!P9="3.3",Таблица!P9="3.4",Таблица!P9="4"),IF(Таблица!O9="",Таблица!B9,"нет"),"нет")</f>
        <v>нет</v>
      </c>
      <c r="D120" s="110" t="s">
        <v>137</v>
      </c>
      <c r="E120" s="110" t="s">
        <v>153</v>
      </c>
      <c r="F120" s="99"/>
      <c r="G120" s="100"/>
      <c r="H120" s="101"/>
      <c r="I120" s="99"/>
      <c r="J120" s="100"/>
      <c r="K120" s="100"/>
      <c r="L120" s="101"/>
      <c r="M120" s="99"/>
      <c r="N120" s="100"/>
      <c r="O120" s="101"/>
    </row>
    <row r="121" spans="1:15" ht="76.5" hidden="1">
      <c r="A121" s="110" t="s">
        <v>145</v>
      </c>
      <c r="B121" s="111">
        <f>Таблица!A10</f>
        <v>4</v>
      </c>
      <c r="C121" s="112" t="str">
        <f>IF(OR(Таблица!P10="3.1",Таблица!P10="3.2",Таблица!P10="3.3",Таблица!P10="3.4",Таблица!P10="4"),IF(Таблица!O10="",Таблица!B10,"нет"),"нет")</f>
        <v>нет</v>
      </c>
      <c r="D121" s="110" t="s">
        <v>137</v>
      </c>
      <c r="E121" s="110" t="s">
        <v>153</v>
      </c>
      <c r="F121" s="99"/>
      <c r="G121" s="100"/>
      <c r="H121" s="101"/>
      <c r="I121" s="99"/>
      <c r="J121" s="100"/>
      <c r="K121" s="100"/>
      <c r="L121" s="101"/>
      <c r="M121" s="99"/>
      <c r="N121" s="100"/>
      <c r="O121" s="101"/>
    </row>
    <row r="122" spans="1:15" ht="76.5" hidden="1">
      <c r="A122" s="110" t="s">
        <v>145</v>
      </c>
      <c r="B122" s="111" t="str">
        <f>Таблица!A11</f>
        <v>Основной персонал</v>
      </c>
      <c r="C122" s="112" t="str">
        <f>IF(OR(Таблица!P11="3.1",Таблица!P11="3.2",Таблица!P11="3.3",Таблица!P11="3.4",Таблица!P11="4"),IF(Таблица!O11="",Таблица!B11,"нет"),"нет")</f>
        <v>нет</v>
      </c>
      <c r="D122" s="110" t="s">
        <v>137</v>
      </c>
      <c r="E122" s="110" t="s">
        <v>153</v>
      </c>
      <c r="F122" s="99"/>
      <c r="G122" s="100"/>
      <c r="H122" s="101"/>
      <c r="I122" s="99"/>
      <c r="J122" s="100"/>
      <c r="K122" s="100"/>
      <c r="L122" s="101"/>
      <c r="M122" s="99"/>
      <c r="N122" s="100"/>
      <c r="O122" s="101"/>
    </row>
    <row r="123" spans="1:15" ht="76.5" hidden="1">
      <c r="A123" s="110" t="s">
        <v>145</v>
      </c>
      <c r="B123" s="111">
        <f>Таблица!A12</f>
        <v>5</v>
      </c>
      <c r="C123" s="112" t="str">
        <f>IF(OR(Таблица!P12="3.1",Таблица!P12="3.2",Таблица!P12="3.3",Таблица!P12="3.4",Таблица!P12="4"),IF(Таблица!O12="",Таблица!B12,"нет"),"нет")</f>
        <v>нет</v>
      </c>
      <c r="D123" s="110" t="s">
        <v>137</v>
      </c>
      <c r="E123" s="110" t="s">
        <v>153</v>
      </c>
      <c r="F123" s="99"/>
      <c r="G123" s="100"/>
      <c r="H123" s="101"/>
      <c r="I123" s="99"/>
      <c r="J123" s="100"/>
      <c r="K123" s="100"/>
      <c r="L123" s="101"/>
      <c r="M123" s="99"/>
      <c r="N123" s="100"/>
      <c r="O123" s="101"/>
    </row>
    <row r="124" spans="1:15" ht="76.5" hidden="1">
      <c r="A124" s="110" t="s">
        <v>145</v>
      </c>
      <c r="B124" s="111">
        <f>Таблица!A13</f>
        <v>6</v>
      </c>
      <c r="C124" s="112" t="str">
        <f>IF(OR(Таблица!P13="3.1",Таблица!P13="3.2",Таблица!P13="3.3",Таблица!P13="3.4",Таблица!P13="4"),IF(Таблица!O13="",Таблица!B13,"нет"),"нет")</f>
        <v>нет</v>
      </c>
      <c r="D124" s="110" t="s">
        <v>137</v>
      </c>
      <c r="E124" s="110" t="s">
        <v>153</v>
      </c>
      <c r="F124" s="99"/>
      <c r="G124" s="100"/>
      <c r="H124" s="101"/>
      <c r="I124" s="99"/>
      <c r="J124" s="100"/>
      <c r="K124" s="100"/>
      <c r="L124" s="101"/>
      <c r="M124" s="99"/>
      <c r="N124" s="100"/>
      <c r="O124" s="101"/>
    </row>
    <row r="125" spans="1:15" ht="76.5" hidden="1">
      <c r="A125" s="110" t="s">
        <v>145</v>
      </c>
      <c r="B125" s="111">
        <f>Таблица!A14</f>
        <v>7</v>
      </c>
      <c r="C125" s="112" t="str">
        <f>IF(OR(Таблица!P14="3.1",Таблица!P14="3.2",Таблица!P14="3.3",Таблица!P14="3.4",Таблица!P14="4"),IF(Таблица!O14="",Таблица!B14,"нет"),"нет")</f>
        <v>нет</v>
      </c>
      <c r="D125" s="110" t="s">
        <v>137</v>
      </c>
      <c r="E125" s="110" t="s">
        <v>153</v>
      </c>
      <c r="F125" s="99"/>
      <c r="G125" s="100"/>
      <c r="H125" s="101"/>
      <c r="I125" s="99"/>
      <c r="J125" s="100"/>
      <c r="K125" s="100"/>
      <c r="L125" s="101"/>
      <c r="M125" s="99"/>
      <c r="N125" s="100"/>
      <c r="O125" s="101"/>
    </row>
    <row r="126" spans="1:15" ht="76.5" hidden="1">
      <c r="A126" s="110" t="s">
        <v>145</v>
      </c>
      <c r="B126" s="111">
        <f>Таблица!A15</f>
        <v>8</v>
      </c>
      <c r="C126" s="112" t="str">
        <f>IF(OR(Таблица!P15="3.1",Таблица!P15="3.2",Таблица!P15="3.3",Таблица!P15="3.4",Таблица!P15="4"),IF(Таблица!O15="",Таблица!B15,"нет"),"нет")</f>
        <v>нет</v>
      </c>
      <c r="D126" s="110" t="s">
        <v>137</v>
      </c>
      <c r="E126" s="110" t="s">
        <v>153</v>
      </c>
      <c r="F126" s="99"/>
      <c r="G126" s="100"/>
      <c r="H126" s="101"/>
      <c r="I126" s="99"/>
      <c r="J126" s="100"/>
      <c r="K126" s="100"/>
      <c r="L126" s="101"/>
      <c r="M126" s="99"/>
      <c r="N126" s="100"/>
      <c r="O126" s="101"/>
    </row>
    <row r="127" spans="1:15" ht="76.5" hidden="1">
      <c r="A127" s="110" t="s">
        <v>145</v>
      </c>
      <c r="B127" s="111">
        <f>Таблица!A16</f>
        <v>9</v>
      </c>
      <c r="C127" s="112" t="str">
        <f>IF(OR(Таблица!P16="3.1",Таблица!P16="3.2",Таблица!P16="3.3",Таблица!P16="3.4",Таблица!P16="4"),IF(Таблица!O16="",Таблица!B16,"нет"),"нет")</f>
        <v>нет</v>
      </c>
      <c r="D127" s="110" t="s">
        <v>137</v>
      </c>
      <c r="E127" s="110" t="s">
        <v>153</v>
      </c>
      <c r="F127" s="99"/>
      <c r="G127" s="100"/>
      <c r="H127" s="101"/>
      <c r="I127" s="99"/>
      <c r="J127" s="100"/>
      <c r="K127" s="100"/>
      <c r="L127" s="101"/>
      <c r="M127" s="99"/>
      <c r="N127" s="100"/>
      <c r="O127" s="101"/>
    </row>
    <row r="128" spans="1:15" ht="76.5" hidden="1">
      <c r="A128" s="110" t="s">
        <v>145</v>
      </c>
      <c r="B128" s="111">
        <f>Таблица!A17</f>
        <v>10</v>
      </c>
      <c r="C128" s="112" t="str">
        <f>IF(OR(Таблица!P17="3.1",Таблица!P17="3.2",Таблица!P17="3.3",Таблица!P17="3.4",Таблица!P17="4"),IF(Таблица!O17="",Таблица!B17,"нет"),"нет")</f>
        <v>нет</v>
      </c>
      <c r="D128" s="110" t="s">
        <v>137</v>
      </c>
      <c r="E128" s="110" t="s">
        <v>153</v>
      </c>
      <c r="F128" s="99"/>
      <c r="G128" s="100"/>
      <c r="H128" s="101"/>
      <c r="I128" s="99"/>
      <c r="J128" s="100"/>
      <c r="K128" s="100"/>
      <c r="L128" s="101"/>
      <c r="M128" s="99"/>
      <c r="N128" s="100"/>
      <c r="O128" s="101"/>
    </row>
    <row r="129" spans="1:15" ht="76.5" hidden="1">
      <c r="A129" s="110" t="s">
        <v>145</v>
      </c>
      <c r="B129" s="111">
        <f>Таблица!A18</f>
        <v>11</v>
      </c>
      <c r="C129" s="112" t="str">
        <f>IF(OR(Таблица!P18="3.1",Таблица!P18="3.2",Таблица!P18="3.3",Таблица!P18="3.4",Таблица!P18="4"),IF(Таблица!O18="",Таблица!B18,"нет"),"нет")</f>
        <v>нет</v>
      </c>
      <c r="D129" s="110" t="s">
        <v>137</v>
      </c>
      <c r="E129" s="110" t="s">
        <v>153</v>
      </c>
      <c r="F129" s="99"/>
      <c r="G129" s="100"/>
      <c r="H129" s="101"/>
      <c r="I129" s="99"/>
      <c r="J129" s="100"/>
      <c r="K129" s="100"/>
      <c r="L129" s="101"/>
      <c r="M129" s="99"/>
      <c r="N129" s="100"/>
      <c r="O129" s="101"/>
    </row>
    <row r="130" spans="1:15" ht="76.5" hidden="1">
      <c r="A130" s="110" t="s">
        <v>145</v>
      </c>
      <c r="B130" s="111">
        <f>Таблица!A19</f>
        <v>12</v>
      </c>
      <c r="C130" s="112" t="str">
        <f>IF(OR(Таблица!P19="3.1",Таблица!P19="3.2",Таблица!P19="3.3",Таблица!P19="3.4",Таблица!P19="4"),IF(Таблица!O19="",Таблица!B19,"нет"),"нет")</f>
        <v>нет</v>
      </c>
      <c r="D130" s="110" t="s">
        <v>137</v>
      </c>
      <c r="E130" s="110" t="s">
        <v>153</v>
      </c>
      <c r="F130" s="99"/>
      <c r="G130" s="100"/>
      <c r="H130" s="101"/>
      <c r="I130" s="99"/>
      <c r="J130" s="100"/>
      <c r="K130" s="100"/>
      <c r="L130" s="101"/>
      <c r="M130" s="99"/>
      <c r="N130" s="100"/>
      <c r="O130" s="101"/>
    </row>
    <row r="131" spans="1:15" ht="76.5" hidden="1">
      <c r="A131" s="110" t="s">
        <v>145</v>
      </c>
      <c r="B131" s="111">
        <f>Таблица!A20</f>
        <v>13</v>
      </c>
      <c r="C131" s="112" t="str">
        <f>IF(OR(Таблица!P20="3.1",Таблица!P20="3.2",Таблица!P20="3.3",Таблица!P20="3.4",Таблица!P20="4"),IF(Таблица!O20="",Таблица!B20,"нет"),"нет")</f>
        <v>нет</v>
      </c>
      <c r="D131" s="110" t="s">
        <v>137</v>
      </c>
      <c r="E131" s="110" t="s">
        <v>153</v>
      </c>
      <c r="F131" s="99"/>
      <c r="G131" s="100"/>
      <c r="H131" s="101"/>
      <c r="I131" s="99"/>
      <c r="J131" s="100"/>
      <c r="K131" s="100"/>
      <c r="L131" s="101"/>
      <c r="M131" s="99"/>
      <c r="N131" s="100"/>
      <c r="O131" s="101"/>
    </row>
    <row r="132" spans="1:15" ht="76.5" hidden="1">
      <c r="A132" s="110" t="s">
        <v>145</v>
      </c>
      <c r="B132" s="111">
        <f>Таблица!A21</f>
        <v>14</v>
      </c>
      <c r="C132" s="112" t="str">
        <f>IF(OR(Таблица!P21="3.1",Таблица!P21="3.2",Таблица!P21="3.3",Таблица!P21="3.4",Таблица!P21="4"),IF(Таблица!O21="",Таблица!B21,"нет"),"нет")</f>
        <v>нет</v>
      </c>
      <c r="D132" s="110" t="s">
        <v>137</v>
      </c>
      <c r="E132" s="110" t="s">
        <v>153</v>
      </c>
      <c r="F132" s="99"/>
      <c r="G132" s="100"/>
      <c r="H132" s="101"/>
      <c r="I132" s="99"/>
      <c r="J132" s="100"/>
      <c r="K132" s="100"/>
      <c r="L132" s="101"/>
      <c r="M132" s="99"/>
      <c r="N132" s="100"/>
      <c r="O132" s="101"/>
    </row>
    <row r="133" spans="1:15" ht="76.5" hidden="1">
      <c r="A133" s="110" t="s">
        <v>145</v>
      </c>
      <c r="B133" s="111">
        <f>Таблица!A22</f>
        <v>15</v>
      </c>
      <c r="C133" s="112" t="str">
        <f>IF(OR(Таблица!P22="3.1",Таблица!P22="3.2",Таблица!P22="3.3",Таблица!P22="3.4",Таблица!P22="4"),IF(Таблица!O22="",Таблица!B22,"нет"),"нет")</f>
        <v>нет</v>
      </c>
      <c r="D133" s="110" t="s">
        <v>137</v>
      </c>
      <c r="E133" s="110" t="s">
        <v>153</v>
      </c>
      <c r="F133" s="99"/>
      <c r="G133" s="100"/>
      <c r="H133" s="101"/>
      <c r="I133" s="99"/>
      <c r="J133" s="100"/>
      <c r="K133" s="100"/>
      <c r="L133" s="101"/>
      <c r="M133" s="99"/>
      <c r="N133" s="100"/>
      <c r="O133" s="101"/>
    </row>
    <row r="134" spans="1:15" ht="76.5" hidden="1">
      <c r="A134" s="110" t="s">
        <v>145</v>
      </c>
      <c r="B134" s="111">
        <f>Таблица!A23</f>
        <v>16</v>
      </c>
      <c r="C134" s="112" t="str">
        <f>IF(OR(Таблица!P23="3.1",Таблица!P23="3.2",Таблица!P23="3.3",Таблица!P23="3.4",Таблица!P23="4"),IF(Таблица!O23="",Таблица!B23,"нет"),"нет")</f>
        <v>нет</v>
      </c>
      <c r="D134" s="110" t="s">
        <v>137</v>
      </c>
      <c r="E134" s="110" t="s">
        <v>153</v>
      </c>
      <c r="F134" s="99"/>
      <c r="G134" s="100"/>
      <c r="H134" s="101"/>
      <c r="I134" s="99"/>
      <c r="J134" s="100"/>
      <c r="K134" s="100"/>
      <c r="L134" s="101"/>
      <c r="M134" s="99"/>
      <c r="N134" s="100"/>
      <c r="O134" s="101"/>
    </row>
    <row r="135" spans="1:15" ht="76.5" hidden="1">
      <c r="A135" s="110" t="s">
        <v>145</v>
      </c>
      <c r="B135" s="111">
        <f>Таблица!A24</f>
        <v>17</v>
      </c>
      <c r="C135" s="112" t="str">
        <f>IF(OR(Таблица!P24="3.1",Таблица!P24="3.2",Таблица!P24="3.3",Таблица!P24="3.4",Таблица!P24="4"),IF(Таблица!O24="",Таблица!B24,"нет"),"нет")</f>
        <v>нет</v>
      </c>
      <c r="D135" s="110" t="s">
        <v>137</v>
      </c>
      <c r="E135" s="110" t="s">
        <v>153</v>
      </c>
      <c r="F135" s="99"/>
      <c r="G135" s="100"/>
      <c r="H135" s="101"/>
      <c r="I135" s="99"/>
      <c r="J135" s="100"/>
      <c r="K135" s="100"/>
      <c r="L135" s="101"/>
      <c r="M135" s="99"/>
      <c r="N135" s="100"/>
      <c r="O135" s="101"/>
    </row>
    <row r="136" spans="1:15" ht="76.5" hidden="1">
      <c r="A136" s="110" t="s">
        <v>145</v>
      </c>
      <c r="B136" s="111">
        <f>Таблица!A25</f>
        <v>18</v>
      </c>
      <c r="C136" s="112" t="str">
        <f>IF(OR(Таблица!P25="3.1",Таблица!P25="3.2",Таблица!P25="3.3",Таблица!P25="3.4",Таблица!P25="4"),IF(Таблица!O25="",Таблица!B25,"нет"),"нет")</f>
        <v>нет</v>
      </c>
      <c r="D136" s="110" t="s">
        <v>137</v>
      </c>
      <c r="E136" s="110" t="s">
        <v>153</v>
      </c>
      <c r="F136" s="99"/>
      <c r="G136" s="100"/>
      <c r="H136" s="101"/>
      <c r="I136" s="99"/>
      <c r="J136" s="100"/>
      <c r="K136" s="100"/>
      <c r="L136" s="101"/>
      <c r="M136" s="99"/>
      <c r="N136" s="100"/>
      <c r="O136" s="101"/>
    </row>
    <row r="137" spans="1:15" ht="76.5" hidden="1">
      <c r="A137" s="110" t="s">
        <v>145</v>
      </c>
      <c r="B137" s="111">
        <f>Таблица!A26</f>
        <v>19</v>
      </c>
      <c r="C137" s="112" t="str">
        <f>IF(OR(Таблица!P26="3.1",Таблица!P26="3.2",Таблица!P26="3.3",Таблица!P26="3.4",Таблица!P26="4"),IF(Таблица!O26="",Таблица!B26,"нет"),"нет")</f>
        <v>нет</v>
      </c>
      <c r="D137" s="110" t="s">
        <v>137</v>
      </c>
      <c r="E137" s="110" t="s">
        <v>153</v>
      </c>
      <c r="F137" s="99"/>
      <c r="G137" s="100"/>
      <c r="H137" s="101"/>
      <c r="I137" s="99"/>
      <c r="J137" s="100"/>
      <c r="K137" s="100"/>
      <c r="L137" s="101"/>
      <c r="M137" s="99"/>
      <c r="N137" s="100"/>
      <c r="O137" s="101"/>
    </row>
    <row r="138" spans="1:15" ht="76.5" hidden="1">
      <c r="A138" s="110" t="s">
        <v>145</v>
      </c>
      <c r="B138" s="111">
        <f>Таблица!A47</f>
        <v>38</v>
      </c>
      <c r="C138" s="112" t="str">
        <f>IF(OR(Таблица!P47="3.1",Таблица!P47="3.2",Таблица!P47="3.3",Таблица!P47="3.4",Таблица!P47="4"),IF(Таблица!O47="",Таблица!B47,"нет"),"нет")</f>
        <v>нет</v>
      </c>
      <c r="D138" s="110" t="s">
        <v>137</v>
      </c>
      <c r="E138" s="110" t="s">
        <v>153</v>
      </c>
      <c r="F138" s="99"/>
      <c r="G138" s="100"/>
      <c r="H138" s="101"/>
      <c r="I138" s="99"/>
      <c r="J138" s="100"/>
      <c r="K138" s="100"/>
      <c r="L138" s="101"/>
      <c r="M138" s="99"/>
      <c r="N138" s="100"/>
      <c r="O138" s="101"/>
    </row>
    <row r="139" spans="1:15" ht="89.25" hidden="1">
      <c r="A139" s="110" t="s">
        <v>145</v>
      </c>
      <c r="B139" s="111">
        <f>Таблица!A7</f>
        <v>1</v>
      </c>
      <c r="C139" s="112" t="str">
        <f>IF(OR(Таблица!R7="3.1",Таблица!R7="3.2",Таблица!R7="3.3",Таблица!R7="3.4",Таблица!R7="4"),Таблица!B7,"нет")</f>
        <v>нет</v>
      </c>
      <c r="D139" s="110" t="s">
        <v>154</v>
      </c>
      <c r="E139" s="110" t="s">
        <v>155</v>
      </c>
      <c r="F139" s="99"/>
      <c r="G139" s="100"/>
      <c r="H139" s="101"/>
      <c r="I139" s="99"/>
      <c r="J139" s="100"/>
      <c r="K139" s="100"/>
      <c r="L139" s="101"/>
      <c r="M139" s="99"/>
      <c r="N139" s="100"/>
      <c r="O139" s="101"/>
    </row>
    <row r="140" spans="1:15" ht="89.25" hidden="1">
      <c r="A140" s="110" t="s">
        <v>145</v>
      </c>
      <c r="B140" s="111">
        <f>Таблица!A8</f>
        <v>2</v>
      </c>
      <c r="C140" s="112" t="str">
        <f>IF(OR(Таблица!R8="3.1",Таблица!R8="3.2",Таблица!R8="3.3",Таблица!R8="3.4",Таблица!R8="4"),Таблица!B8,"нет")</f>
        <v>нет</v>
      </c>
      <c r="D140" s="110" t="s">
        <v>154</v>
      </c>
      <c r="E140" s="110" t="s">
        <v>155</v>
      </c>
      <c r="F140" s="99"/>
      <c r="G140" s="100"/>
      <c r="H140" s="101"/>
      <c r="I140" s="99"/>
      <c r="J140" s="100"/>
      <c r="K140" s="100"/>
      <c r="L140" s="101"/>
      <c r="M140" s="99"/>
      <c r="N140" s="100"/>
      <c r="O140" s="101"/>
    </row>
    <row r="141" spans="1:15" ht="89.25" hidden="1">
      <c r="A141" s="110" t="s">
        <v>145</v>
      </c>
      <c r="B141" s="111">
        <f>Таблица!A9</f>
        <v>3</v>
      </c>
      <c r="C141" s="112" t="str">
        <f>IF(OR(Таблица!R9="3.1",Таблица!R9="3.2",Таблица!R9="3.3",Таблица!R9="3.4",Таблица!R9="4"),Таблица!B9,"нет")</f>
        <v>нет</v>
      </c>
      <c r="D141" s="110" t="s">
        <v>154</v>
      </c>
      <c r="E141" s="110" t="s">
        <v>155</v>
      </c>
      <c r="F141" s="99"/>
      <c r="G141" s="100"/>
      <c r="H141" s="101"/>
      <c r="I141" s="99"/>
      <c r="J141" s="100"/>
      <c r="K141" s="100"/>
      <c r="L141" s="101"/>
      <c r="M141" s="99"/>
      <c r="N141" s="100"/>
      <c r="O141" s="101"/>
    </row>
    <row r="142" spans="1:15" ht="89.25" hidden="1">
      <c r="A142" s="110" t="s">
        <v>145</v>
      </c>
      <c r="B142" s="111">
        <f>Таблица!A10</f>
        <v>4</v>
      </c>
      <c r="C142" s="112" t="str">
        <f>IF(OR(Таблица!R10="3.1",Таблица!R10="3.2",Таблица!R10="3.3",Таблица!R10="3.4",Таблица!R10="4"),Таблица!B10,"нет")</f>
        <v>нет</v>
      </c>
      <c r="D142" s="110" t="s">
        <v>154</v>
      </c>
      <c r="E142" s="110" t="s">
        <v>155</v>
      </c>
      <c r="F142" s="99"/>
      <c r="G142" s="100"/>
      <c r="H142" s="101"/>
      <c r="I142" s="99"/>
      <c r="J142" s="100"/>
      <c r="K142" s="100"/>
      <c r="L142" s="101"/>
      <c r="M142" s="99"/>
      <c r="N142" s="100"/>
      <c r="O142" s="101"/>
    </row>
    <row r="143" spans="1:15" ht="89.25" hidden="1">
      <c r="A143" s="110" t="s">
        <v>145</v>
      </c>
      <c r="B143" s="111" t="str">
        <f>Таблица!A11</f>
        <v>Основной персонал</v>
      </c>
      <c r="C143" s="112" t="str">
        <f>IF(OR(Таблица!R11="3.1",Таблица!R11="3.2",Таблица!R11="3.3",Таблица!R11="3.4",Таблица!R11="4"),Таблица!B11,"нет")</f>
        <v>нет</v>
      </c>
      <c r="D143" s="110" t="s">
        <v>154</v>
      </c>
      <c r="E143" s="110" t="s">
        <v>155</v>
      </c>
      <c r="F143" s="99"/>
      <c r="G143" s="100"/>
      <c r="H143" s="101"/>
      <c r="I143" s="99"/>
      <c r="J143" s="100"/>
      <c r="K143" s="100"/>
      <c r="L143" s="101"/>
      <c r="M143" s="99"/>
      <c r="N143" s="100"/>
      <c r="O143" s="101"/>
    </row>
    <row r="144" spans="1:15" ht="89.25" hidden="1">
      <c r="A144" s="110" t="s">
        <v>145</v>
      </c>
      <c r="B144" s="111">
        <f>Таблица!A12</f>
        <v>5</v>
      </c>
      <c r="C144" s="112" t="str">
        <f>IF(OR(Таблица!R12="3.1",Таблица!R12="3.2",Таблица!R12="3.3",Таблица!R12="3.4",Таблица!R12="4"),Таблица!B12,"нет")</f>
        <v>нет</v>
      </c>
      <c r="D144" s="110" t="s">
        <v>154</v>
      </c>
      <c r="E144" s="110" t="s">
        <v>155</v>
      </c>
      <c r="F144" s="99"/>
      <c r="G144" s="100"/>
      <c r="H144" s="101"/>
      <c r="I144" s="99"/>
      <c r="J144" s="100"/>
      <c r="K144" s="100"/>
      <c r="L144" s="101"/>
      <c r="M144" s="99"/>
      <c r="N144" s="100"/>
      <c r="O144" s="101"/>
    </row>
    <row r="145" spans="1:15" ht="89.25" hidden="1">
      <c r="A145" s="110" t="s">
        <v>145</v>
      </c>
      <c r="B145" s="111">
        <f>Таблица!A13</f>
        <v>6</v>
      </c>
      <c r="C145" s="112" t="str">
        <f>IF(OR(Таблица!R13="3.1",Таблица!R13="3.2",Таблица!R13="3.3",Таблица!R13="3.4",Таблица!R13="4"),Таблица!B13,"нет")</f>
        <v>нет</v>
      </c>
      <c r="D145" s="110" t="s">
        <v>154</v>
      </c>
      <c r="E145" s="110" t="s">
        <v>155</v>
      </c>
      <c r="F145" s="99"/>
      <c r="G145" s="100"/>
      <c r="H145" s="101"/>
      <c r="I145" s="99"/>
      <c r="J145" s="100"/>
      <c r="K145" s="100"/>
      <c r="L145" s="101"/>
      <c r="M145" s="99"/>
      <c r="N145" s="100"/>
      <c r="O145" s="101"/>
    </row>
    <row r="146" spans="1:15" ht="89.25" hidden="1">
      <c r="A146" s="110" t="s">
        <v>145</v>
      </c>
      <c r="B146" s="111">
        <f>Таблица!A14</f>
        <v>7</v>
      </c>
      <c r="C146" s="112" t="str">
        <f>IF(OR(Таблица!R14="3.1",Таблица!R14="3.2",Таблица!R14="3.3",Таблица!R14="3.4",Таблица!R14="4"),Таблица!B14,"нет")</f>
        <v>нет</v>
      </c>
      <c r="D146" s="110" t="s">
        <v>154</v>
      </c>
      <c r="E146" s="110" t="s">
        <v>155</v>
      </c>
      <c r="F146" s="99"/>
      <c r="G146" s="100"/>
      <c r="H146" s="101"/>
      <c r="I146" s="99"/>
      <c r="J146" s="100"/>
      <c r="K146" s="100"/>
      <c r="L146" s="101"/>
      <c r="M146" s="99"/>
      <c r="N146" s="100"/>
      <c r="O146" s="101"/>
    </row>
    <row r="147" spans="1:15" ht="89.25" hidden="1">
      <c r="A147" s="110" t="s">
        <v>145</v>
      </c>
      <c r="B147" s="111">
        <f>Таблица!A15</f>
        <v>8</v>
      </c>
      <c r="C147" s="112" t="str">
        <f>IF(OR(Таблица!R15="3.1",Таблица!R15="3.2",Таблица!R15="3.3",Таблица!R15="3.4",Таблица!R15="4"),Таблица!B15,"нет")</f>
        <v>нет</v>
      </c>
      <c r="D147" s="110" t="s">
        <v>154</v>
      </c>
      <c r="E147" s="110" t="s">
        <v>155</v>
      </c>
      <c r="F147" s="99"/>
      <c r="G147" s="100"/>
      <c r="H147" s="101"/>
      <c r="I147" s="99"/>
      <c r="J147" s="100"/>
      <c r="K147" s="100"/>
      <c r="L147" s="101"/>
      <c r="M147" s="99"/>
      <c r="N147" s="100"/>
      <c r="O147" s="101"/>
    </row>
    <row r="148" spans="1:15" ht="89.25" hidden="1">
      <c r="A148" s="110" t="s">
        <v>145</v>
      </c>
      <c r="B148" s="111">
        <f>Таблица!A16</f>
        <v>9</v>
      </c>
      <c r="C148" s="112" t="str">
        <f>IF(OR(Таблица!R16="3.1",Таблица!R16="3.2",Таблица!R16="3.3",Таблица!R16="3.4",Таблица!R16="4"),Таблица!B16,"нет")</f>
        <v>нет</v>
      </c>
      <c r="D148" s="110" t="s">
        <v>154</v>
      </c>
      <c r="E148" s="110" t="s">
        <v>155</v>
      </c>
      <c r="F148" s="99"/>
      <c r="G148" s="100"/>
      <c r="H148" s="101"/>
      <c r="I148" s="99"/>
      <c r="J148" s="100"/>
      <c r="K148" s="100"/>
      <c r="L148" s="101"/>
      <c r="M148" s="99"/>
      <c r="N148" s="100"/>
      <c r="O148" s="101"/>
    </row>
    <row r="149" spans="1:15" ht="89.25" hidden="1">
      <c r="A149" s="110" t="s">
        <v>145</v>
      </c>
      <c r="B149" s="111">
        <f>Таблица!A17</f>
        <v>10</v>
      </c>
      <c r="C149" s="112" t="str">
        <f>IF(OR(Таблица!R17="3.1",Таблица!R17="3.2",Таблица!R17="3.3",Таблица!R17="3.4",Таблица!R17="4"),Таблица!B17,"нет")</f>
        <v>нет</v>
      </c>
      <c r="D149" s="110" t="s">
        <v>154</v>
      </c>
      <c r="E149" s="110" t="s">
        <v>155</v>
      </c>
      <c r="F149" s="99"/>
      <c r="G149" s="100"/>
      <c r="H149" s="101"/>
      <c r="I149" s="99"/>
      <c r="J149" s="100"/>
      <c r="K149" s="100"/>
      <c r="L149" s="101"/>
      <c r="M149" s="99"/>
      <c r="N149" s="100"/>
      <c r="O149" s="101"/>
    </row>
    <row r="150" spans="1:15" ht="89.25" hidden="1">
      <c r="A150" s="110" t="s">
        <v>145</v>
      </c>
      <c r="B150" s="111">
        <f>Таблица!A18</f>
        <v>11</v>
      </c>
      <c r="C150" s="112" t="str">
        <f>IF(OR(Таблица!R18="3.1",Таблица!R18="3.2",Таблица!R18="3.3",Таблица!R18="3.4",Таблица!R18="4"),Таблица!B18,"нет")</f>
        <v>нет</v>
      </c>
      <c r="D150" s="110" t="s">
        <v>154</v>
      </c>
      <c r="E150" s="110" t="s">
        <v>155</v>
      </c>
      <c r="F150" s="99"/>
      <c r="G150" s="100"/>
      <c r="H150" s="101"/>
      <c r="I150" s="99"/>
      <c r="J150" s="100"/>
      <c r="K150" s="100"/>
      <c r="L150" s="101"/>
      <c r="M150" s="99"/>
      <c r="N150" s="100"/>
      <c r="O150" s="101"/>
    </row>
    <row r="151" spans="1:15" ht="89.25" hidden="1">
      <c r="A151" s="110" t="s">
        <v>145</v>
      </c>
      <c r="B151" s="111">
        <f>Таблица!A19</f>
        <v>12</v>
      </c>
      <c r="C151" s="112" t="str">
        <f>IF(OR(Таблица!R19="3.1",Таблица!R19="3.2",Таблица!R19="3.3",Таблица!R19="3.4",Таблица!R19="4"),Таблица!B19,"нет")</f>
        <v>нет</v>
      </c>
      <c r="D151" s="110" t="s">
        <v>154</v>
      </c>
      <c r="E151" s="110" t="s">
        <v>155</v>
      </c>
      <c r="F151" s="99"/>
      <c r="G151" s="100"/>
      <c r="H151" s="101"/>
      <c r="I151" s="99"/>
      <c r="J151" s="100"/>
      <c r="K151" s="100"/>
      <c r="L151" s="101"/>
      <c r="M151" s="99"/>
      <c r="N151" s="100"/>
      <c r="O151" s="101"/>
    </row>
    <row r="152" spans="1:15" ht="89.25" hidden="1">
      <c r="A152" s="110" t="s">
        <v>145</v>
      </c>
      <c r="B152" s="111">
        <f>Таблица!A20</f>
        <v>13</v>
      </c>
      <c r="C152" s="112" t="str">
        <f>IF(OR(Таблица!R20="3.1",Таблица!R20="3.2",Таблица!R20="3.3",Таблица!R20="3.4",Таблица!R20="4"),Таблица!B20,"нет")</f>
        <v>нет</v>
      </c>
      <c r="D152" s="110" t="s">
        <v>154</v>
      </c>
      <c r="E152" s="110" t="s">
        <v>155</v>
      </c>
      <c r="F152" s="99"/>
      <c r="G152" s="100"/>
      <c r="H152" s="101"/>
      <c r="I152" s="99"/>
      <c r="J152" s="100"/>
      <c r="K152" s="100"/>
      <c r="L152" s="101"/>
      <c r="M152" s="99"/>
      <c r="N152" s="100"/>
      <c r="O152" s="101"/>
    </row>
    <row r="153" spans="1:15" ht="89.25" hidden="1">
      <c r="A153" s="110" t="s">
        <v>145</v>
      </c>
      <c r="B153" s="111">
        <f>Таблица!A21</f>
        <v>14</v>
      </c>
      <c r="C153" s="112" t="str">
        <f>IF(OR(Таблица!R21="3.1",Таблица!R21="3.2",Таблица!R21="3.3",Таблица!R21="3.4",Таблица!R21="4"),Таблица!B21,"нет")</f>
        <v>нет</v>
      </c>
      <c r="D153" s="110" t="s">
        <v>154</v>
      </c>
      <c r="E153" s="110" t="s">
        <v>155</v>
      </c>
      <c r="F153" s="99"/>
      <c r="G153" s="100"/>
      <c r="H153" s="101"/>
      <c r="I153" s="99"/>
      <c r="J153" s="100"/>
      <c r="K153" s="100"/>
      <c r="L153" s="101"/>
      <c r="M153" s="99"/>
      <c r="N153" s="100"/>
      <c r="O153" s="101"/>
    </row>
    <row r="154" spans="1:15" ht="89.25" hidden="1">
      <c r="A154" s="110" t="s">
        <v>145</v>
      </c>
      <c r="B154" s="111">
        <f>Таблица!A22</f>
        <v>15</v>
      </c>
      <c r="C154" s="112" t="str">
        <f>IF(OR(Таблица!R22="3.1",Таблица!R22="3.2",Таблица!R22="3.3",Таблица!R22="3.4",Таблица!R22="4"),Таблица!B22,"нет")</f>
        <v>нет</v>
      </c>
      <c r="D154" s="110" t="s">
        <v>154</v>
      </c>
      <c r="E154" s="110" t="s">
        <v>155</v>
      </c>
      <c r="F154" s="99"/>
      <c r="G154" s="100"/>
      <c r="H154" s="101"/>
      <c r="I154" s="99"/>
      <c r="J154" s="100"/>
      <c r="K154" s="100"/>
      <c r="L154" s="101"/>
      <c r="M154" s="99"/>
      <c r="N154" s="100"/>
      <c r="O154" s="101"/>
    </row>
    <row r="155" spans="1:15" ht="89.25" hidden="1">
      <c r="A155" s="110" t="s">
        <v>145</v>
      </c>
      <c r="B155" s="111">
        <f>Таблица!A23</f>
        <v>16</v>
      </c>
      <c r="C155" s="112" t="str">
        <f>IF(OR(Таблица!R23="3.1",Таблица!R23="3.2",Таблица!R23="3.3",Таблица!R23="3.4",Таблица!R23="4"),Таблица!B23,"нет")</f>
        <v>нет</v>
      </c>
      <c r="D155" s="110" t="s">
        <v>154</v>
      </c>
      <c r="E155" s="110" t="s">
        <v>155</v>
      </c>
      <c r="F155" s="99"/>
      <c r="G155" s="100"/>
      <c r="H155" s="101"/>
      <c r="I155" s="99"/>
      <c r="J155" s="100"/>
      <c r="K155" s="100"/>
      <c r="L155" s="101"/>
      <c r="M155" s="99"/>
      <c r="N155" s="100"/>
      <c r="O155" s="101"/>
    </row>
    <row r="156" spans="1:15" ht="89.25" hidden="1">
      <c r="A156" s="110" t="s">
        <v>145</v>
      </c>
      <c r="B156" s="111">
        <f>Таблица!A24</f>
        <v>17</v>
      </c>
      <c r="C156" s="112" t="str">
        <f>IF(OR(Таблица!R24="3.1",Таблица!R24="3.2",Таблица!R24="3.3",Таблица!R24="3.4",Таблица!R24="4"),Таблица!B24,"нет")</f>
        <v>нет</v>
      </c>
      <c r="D156" s="110" t="s">
        <v>154</v>
      </c>
      <c r="E156" s="110" t="s">
        <v>155</v>
      </c>
      <c r="F156" s="99"/>
      <c r="G156" s="100"/>
      <c r="H156" s="101"/>
      <c r="I156" s="99"/>
      <c r="J156" s="100"/>
      <c r="K156" s="100"/>
      <c r="L156" s="101"/>
      <c r="M156" s="99"/>
      <c r="N156" s="100"/>
      <c r="O156" s="101"/>
    </row>
    <row r="157" spans="1:15" ht="89.25" hidden="1">
      <c r="A157" s="110" t="s">
        <v>145</v>
      </c>
      <c r="B157" s="111">
        <f>Таблица!A25</f>
        <v>18</v>
      </c>
      <c r="C157" s="112" t="str">
        <f>IF(OR(Таблица!R25="3.1",Таблица!R25="3.2",Таблица!R25="3.3",Таблица!R25="3.4",Таблица!R25="4"),Таблица!B25,"нет")</f>
        <v>нет</v>
      </c>
      <c r="D157" s="110" t="s">
        <v>154</v>
      </c>
      <c r="E157" s="110" t="s">
        <v>155</v>
      </c>
      <c r="F157" s="99"/>
      <c r="G157" s="100"/>
      <c r="H157" s="101"/>
      <c r="I157" s="99"/>
      <c r="J157" s="100"/>
      <c r="K157" s="100"/>
      <c r="L157" s="101"/>
      <c r="M157" s="99"/>
      <c r="N157" s="100"/>
      <c r="O157" s="101"/>
    </row>
    <row r="158" spans="1:15" ht="89.25" hidden="1">
      <c r="A158" s="110" t="s">
        <v>145</v>
      </c>
      <c r="B158" s="111">
        <f>Таблица!A26</f>
        <v>19</v>
      </c>
      <c r="C158" s="112" t="str">
        <f>IF(OR(Таблица!R26="3.1",Таблица!R26="3.2",Таблица!R26="3.3",Таблица!R26="3.4",Таблица!R26="4"),Таблица!B26,"нет")</f>
        <v>нет</v>
      </c>
      <c r="D158" s="110" t="s">
        <v>154</v>
      </c>
      <c r="E158" s="110" t="s">
        <v>155</v>
      </c>
      <c r="F158" s="99"/>
      <c r="G158" s="100"/>
      <c r="H158" s="101"/>
      <c r="I158" s="99"/>
      <c r="J158" s="100"/>
      <c r="K158" s="100"/>
      <c r="L158" s="101"/>
      <c r="M158" s="99"/>
      <c r="N158" s="100"/>
      <c r="O158" s="101"/>
    </row>
    <row r="159" spans="1:15" ht="89.25" hidden="1">
      <c r="A159" s="110" t="s">
        <v>145</v>
      </c>
      <c r="B159" s="111">
        <f>Таблица!A27</f>
        <v>20</v>
      </c>
      <c r="C159" s="112" t="str">
        <f>IF(OR(Таблица!R27="3.1",Таблица!R27="3.2",Таблица!R27="3.3",Таблица!R27="3.4",Таблица!R27="4"),Таблица!B27,"нет")</f>
        <v>нет</v>
      </c>
      <c r="D159" s="110" t="s">
        <v>154</v>
      </c>
      <c r="E159" s="110" t="s">
        <v>155</v>
      </c>
      <c r="F159" s="99"/>
      <c r="G159" s="100"/>
      <c r="H159" s="101"/>
      <c r="I159" s="99"/>
      <c r="J159" s="100"/>
      <c r="K159" s="100"/>
      <c r="L159" s="101"/>
      <c r="M159" s="99"/>
      <c r="N159" s="100"/>
      <c r="O159" s="101"/>
    </row>
    <row r="160" spans="1:15" ht="89.25" hidden="1">
      <c r="A160" s="110" t="s">
        <v>145</v>
      </c>
      <c r="B160" s="111">
        <f>Таблица!A28</f>
        <v>21</v>
      </c>
      <c r="C160" s="112" t="str">
        <f>IF(OR(Таблица!R28="3.1",Таблица!R28="3.2",Таблица!R28="3.3",Таблица!R28="3.4",Таблица!R28="4"),Таблица!B28,"нет")</f>
        <v>нет</v>
      </c>
      <c r="D160" s="110" t="s">
        <v>154</v>
      </c>
      <c r="E160" s="110" t="s">
        <v>155</v>
      </c>
      <c r="F160" s="99"/>
      <c r="G160" s="100"/>
      <c r="H160" s="101"/>
      <c r="I160" s="99"/>
      <c r="J160" s="100"/>
      <c r="K160" s="100"/>
      <c r="L160" s="101"/>
      <c r="M160" s="99"/>
      <c r="N160" s="100"/>
      <c r="O160" s="101"/>
    </row>
    <row r="161" spans="1:15" ht="89.25" hidden="1">
      <c r="A161" s="110" t="s">
        <v>145</v>
      </c>
      <c r="B161" s="111">
        <f>Таблица!A29</f>
        <v>22</v>
      </c>
      <c r="C161" s="112" t="str">
        <f>IF(OR(Таблица!R29="3.1",Таблица!R29="3.2",Таблица!R29="3.3",Таблица!R29="3.4",Таблица!R29="4"),Таблица!B29,"нет")</f>
        <v>нет</v>
      </c>
      <c r="D161" s="110" t="s">
        <v>154</v>
      </c>
      <c r="E161" s="110" t="s">
        <v>155</v>
      </c>
      <c r="F161" s="99"/>
      <c r="G161" s="100"/>
      <c r="H161" s="101"/>
      <c r="I161" s="99"/>
      <c r="J161" s="100"/>
      <c r="K161" s="100"/>
      <c r="L161" s="101"/>
      <c r="M161" s="99"/>
      <c r="N161" s="100"/>
      <c r="O161" s="101"/>
    </row>
    <row r="162" spans="1:15" ht="89.25" hidden="1">
      <c r="A162" s="110" t="s">
        <v>145</v>
      </c>
      <c r="B162" s="111">
        <f>Таблица!A30</f>
        <v>23</v>
      </c>
      <c r="C162" s="112" t="str">
        <f>IF(OR(Таблица!R30="3.1",Таблица!R30="3.2",Таблица!R30="3.3",Таблица!R30="3.4",Таблица!R30="4"),Таблица!B30,"нет")</f>
        <v>нет</v>
      </c>
      <c r="D162" s="110" t="s">
        <v>154</v>
      </c>
      <c r="E162" s="110" t="s">
        <v>155</v>
      </c>
      <c r="F162" s="99"/>
      <c r="G162" s="100"/>
      <c r="H162" s="101"/>
      <c r="I162" s="99"/>
      <c r="J162" s="100"/>
      <c r="K162" s="100"/>
      <c r="L162" s="101"/>
      <c r="M162" s="99"/>
      <c r="N162" s="100"/>
      <c r="O162" s="101"/>
    </row>
    <row r="163" spans="1:15" ht="89.25" hidden="1">
      <c r="A163" s="110" t="s">
        <v>145</v>
      </c>
      <c r="B163" s="111">
        <f>Таблица!A31</f>
        <v>24</v>
      </c>
      <c r="C163" s="112" t="str">
        <f>IF(OR(Таблица!R31="3.1",Таблица!R31="3.2",Таблица!R31="3.3",Таблица!R31="3.4",Таблица!R31="4"),Таблица!B31,"нет")</f>
        <v>нет</v>
      </c>
      <c r="D163" s="110" t="s">
        <v>154</v>
      </c>
      <c r="E163" s="110" t="s">
        <v>155</v>
      </c>
      <c r="F163" s="99"/>
      <c r="G163" s="100"/>
      <c r="H163" s="101"/>
      <c r="I163" s="99"/>
      <c r="J163" s="100"/>
      <c r="K163" s="100"/>
      <c r="L163" s="101"/>
      <c r="M163" s="99"/>
      <c r="N163" s="100"/>
      <c r="O163" s="101"/>
    </row>
    <row r="164" spans="1:15" ht="89.25" hidden="1">
      <c r="A164" s="110" t="s">
        <v>145</v>
      </c>
      <c r="B164" s="111">
        <f>Таблица!A32</f>
        <v>25</v>
      </c>
      <c r="C164" s="112" t="str">
        <f>IF(OR(Таблица!R32="3.1",Таблица!R32="3.2",Таблица!R32="3.3",Таблица!R32="3.4",Таблица!R32="4"),Таблица!B32,"нет")</f>
        <v>нет</v>
      </c>
      <c r="D164" s="110" t="s">
        <v>154</v>
      </c>
      <c r="E164" s="110" t="s">
        <v>155</v>
      </c>
      <c r="F164" s="99"/>
      <c r="G164" s="100"/>
      <c r="H164" s="101"/>
      <c r="I164" s="99"/>
      <c r="J164" s="100"/>
      <c r="K164" s="100"/>
      <c r="L164" s="101"/>
      <c r="M164" s="99"/>
      <c r="N164" s="100"/>
      <c r="O164" s="101"/>
    </row>
    <row r="165" spans="1:15" ht="89.25" hidden="1">
      <c r="A165" s="110" t="s">
        <v>145</v>
      </c>
      <c r="B165" s="111">
        <f>Таблица!A33</f>
        <v>26</v>
      </c>
      <c r="C165" s="112" t="str">
        <f>IF(OR(Таблица!R33="3.1",Таблица!R33="3.2",Таблица!R33="3.3",Таблица!R33="3.4",Таблица!R33="4"),Таблица!B33,"нет")</f>
        <v>нет</v>
      </c>
      <c r="D165" s="110" t="s">
        <v>154</v>
      </c>
      <c r="E165" s="110" t="s">
        <v>155</v>
      </c>
      <c r="F165" s="99"/>
      <c r="G165" s="100"/>
      <c r="H165" s="101"/>
      <c r="I165" s="99"/>
      <c r="J165" s="100"/>
      <c r="K165" s="100"/>
      <c r="L165" s="101"/>
      <c r="M165" s="99"/>
      <c r="N165" s="100"/>
      <c r="O165" s="101"/>
    </row>
    <row r="166" spans="1:15" ht="89.25" hidden="1">
      <c r="A166" s="110" t="s">
        <v>145</v>
      </c>
      <c r="B166" s="111" t="str">
        <f>Таблица!A34</f>
        <v>Педагоги</v>
      </c>
      <c r="C166" s="112" t="str">
        <f>IF(OR(Таблица!R34="3.1",Таблица!R34="3.2",Таблица!R34="3.3",Таблица!R34="3.4",Таблица!R34="4"),Таблица!B34,"нет")</f>
        <v>нет</v>
      </c>
      <c r="D166" s="110" t="s">
        <v>154</v>
      </c>
      <c r="E166" s="110" t="s">
        <v>155</v>
      </c>
      <c r="F166" s="99"/>
      <c r="G166" s="100"/>
      <c r="H166" s="101"/>
      <c r="I166" s="99"/>
      <c r="J166" s="100"/>
      <c r="K166" s="100"/>
      <c r="L166" s="101"/>
      <c r="M166" s="99"/>
      <c r="N166" s="100"/>
      <c r="O166" s="101"/>
    </row>
    <row r="167" spans="1:15" ht="89.25" hidden="1">
      <c r="A167" s="110" t="s">
        <v>145</v>
      </c>
      <c r="B167" s="111">
        <f>Таблица!A35</f>
        <v>27</v>
      </c>
      <c r="C167" s="112" t="str">
        <f>IF(OR(Таблица!R35="3.1",Таблица!R35="3.2",Таблица!R35="3.3",Таблица!R35="3.4",Таблица!R35="4"),Таблица!B35,"нет")</f>
        <v>нет</v>
      </c>
      <c r="D167" s="110" t="s">
        <v>154</v>
      </c>
      <c r="E167" s="110" t="s">
        <v>155</v>
      </c>
      <c r="F167" s="99"/>
      <c r="G167" s="100"/>
      <c r="H167" s="101"/>
      <c r="I167" s="99"/>
      <c r="J167" s="100"/>
      <c r="K167" s="100"/>
      <c r="L167" s="101"/>
      <c r="M167" s="99"/>
      <c r="N167" s="100"/>
      <c r="O167" s="101"/>
    </row>
    <row r="168" spans="1:15" ht="89.25" hidden="1">
      <c r="A168" s="110" t="s">
        <v>145</v>
      </c>
      <c r="B168" s="111">
        <f>Таблица!A36</f>
        <v>28</v>
      </c>
      <c r="C168" s="112" t="str">
        <f>IF(OR(Таблица!R36="3.1",Таблица!R36="3.2",Таблица!R36="3.3",Таблица!R36="3.4",Таблица!R36="4"),Таблица!B36,"нет")</f>
        <v>нет</v>
      </c>
      <c r="D168" s="110" t="s">
        <v>154</v>
      </c>
      <c r="E168" s="110" t="s">
        <v>155</v>
      </c>
      <c r="F168" s="99"/>
      <c r="G168" s="100"/>
      <c r="H168" s="101"/>
      <c r="I168" s="99"/>
      <c r="J168" s="100"/>
      <c r="K168" s="100"/>
      <c r="L168" s="101"/>
      <c r="M168" s="99"/>
      <c r="N168" s="100"/>
      <c r="O168" s="101"/>
    </row>
    <row r="169" spans="1:15" ht="89.25" hidden="1">
      <c r="A169" s="110" t="s">
        <v>145</v>
      </c>
      <c r="B169" s="111">
        <f>Таблица!A37</f>
        <v>29</v>
      </c>
      <c r="C169" s="112" t="str">
        <f>IF(OR(Таблица!R37="3.1",Таблица!R37="3.2",Таблица!R37="3.3",Таблица!R37="3.4",Таблица!R37="4"),Таблица!B37,"нет")</f>
        <v>нет</v>
      </c>
      <c r="D169" s="110" t="s">
        <v>154</v>
      </c>
      <c r="E169" s="110" t="s">
        <v>155</v>
      </c>
      <c r="F169" s="99"/>
      <c r="G169" s="100"/>
      <c r="H169" s="101"/>
      <c r="I169" s="99"/>
      <c r="J169" s="100"/>
      <c r="K169" s="100"/>
      <c r="L169" s="101"/>
      <c r="M169" s="99"/>
      <c r="N169" s="100"/>
      <c r="O169" s="101"/>
    </row>
    <row r="170" spans="1:15" ht="89.25" hidden="1">
      <c r="A170" s="110" t="s">
        <v>145</v>
      </c>
      <c r="B170" s="111">
        <f>Таблица!A38</f>
        <v>30</v>
      </c>
      <c r="C170" s="112" t="str">
        <f>IF(OR(Таблица!R38="3.1",Таблица!R38="3.2",Таблица!R38="3.3",Таблица!R38="3.4",Таблица!R38="4"),Таблица!B38,"нет")</f>
        <v>нет</v>
      </c>
      <c r="D170" s="110" t="s">
        <v>154</v>
      </c>
      <c r="E170" s="110" t="s">
        <v>155</v>
      </c>
      <c r="F170" s="99"/>
      <c r="G170" s="100"/>
      <c r="H170" s="101"/>
      <c r="I170" s="99"/>
      <c r="J170" s="100"/>
      <c r="K170" s="100"/>
      <c r="L170" s="101"/>
      <c r="M170" s="99"/>
      <c r="N170" s="100"/>
      <c r="O170" s="101"/>
    </row>
    <row r="171" spans="1:15" ht="89.25" hidden="1">
      <c r="A171" s="110" t="s">
        <v>145</v>
      </c>
      <c r="B171" s="111">
        <f>Таблица!A39</f>
        <v>31</v>
      </c>
      <c r="C171" s="112" t="str">
        <f>IF(OR(Таблица!R39="3.1",Таблица!R39="3.2",Таблица!R39="3.3",Таблица!R39="3.4",Таблица!R39="4"),Таблица!B39,"нет")</f>
        <v>нет</v>
      </c>
      <c r="D171" s="110" t="s">
        <v>154</v>
      </c>
      <c r="E171" s="110" t="s">
        <v>155</v>
      </c>
      <c r="F171" s="99"/>
      <c r="G171" s="100"/>
      <c r="H171" s="101"/>
      <c r="I171" s="99"/>
      <c r="J171" s="100"/>
      <c r="K171" s="100"/>
      <c r="L171" s="101"/>
      <c r="M171" s="99"/>
      <c r="N171" s="100"/>
      <c r="O171" s="101"/>
    </row>
    <row r="172" spans="1:15" ht="89.25" hidden="1">
      <c r="A172" s="110" t="s">
        <v>145</v>
      </c>
      <c r="B172" s="111" t="str">
        <f>Таблица!A40</f>
        <v>Иные работники</v>
      </c>
      <c r="C172" s="112" t="str">
        <f>IF(OR(Таблица!R40="3.1",Таблица!R40="3.2",Таблица!R40="3.3",Таблица!R40="3.4",Таблица!R40="4"),Таблица!B40,"нет")</f>
        <v>нет</v>
      </c>
      <c r="D172" s="110" t="s">
        <v>154</v>
      </c>
      <c r="E172" s="110" t="s">
        <v>155</v>
      </c>
      <c r="F172" s="99"/>
      <c r="G172" s="100"/>
      <c r="H172" s="101"/>
      <c r="I172" s="99"/>
      <c r="J172" s="100"/>
      <c r="K172" s="100"/>
      <c r="L172" s="101"/>
      <c r="M172" s="99"/>
      <c r="N172" s="100"/>
      <c r="O172" s="101"/>
    </row>
    <row r="173" spans="1:15" ht="89.25" hidden="1">
      <c r="A173" s="110" t="s">
        <v>145</v>
      </c>
      <c r="B173" s="111">
        <f>Таблица!A41</f>
        <v>32</v>
      </c>
      <c r="C173" s="112" t="str">
        <f>IF(OR(Таблица!R41="3.1",Таблица!R41="3.2",Таблица!R41="3.3",Таблица!R41="3.4",Таблица!R41="4"),Таблица!B41,"нет")</f>
        <v>нет</v>
      </c>
      <c r="D173" s="110" t="s">
        <v>154</v>
      </c>
      <c r="E173" s="110" t="s">
        <v>155</v>
      </c>
      <c r="F173" s="99"/>
      <c r="G173" s="100"/>
      <c r="H173" s="101"/>
      <c r="I173" s="99"/>
      <c r="J173" s="100"/>
      <c r="K173" s="100"/>
      <c r="L173" s="101"/>
      <c r="M173" s="99"/>
      <c r="N173" s="100"/>
      <c r="O173" s="101"/>
    </row>
    <row r="174" spans="1:15" ht="89.25" hidden="1">
      <c r="A174" s="110" t="s">
        <v>145</v>
      </c>
      <c r="B174" s="111">
        <f>Таблица!A42</f>
        <v>33</v>
      </c>
      <c r="C174" s="112" t="str">
        <f>IF(OR(Таблица!R42="3.1",Таблица!R42="3.2",Таблица!R42="3.3",Таблица!R42="3.4",Таблица!R42="4"),Таблица!B42,"нет")</f>
        <v>нет</v>
      </c>
      <c r="D174" s="110" t="s">
        <v>154</v>
      </c>
      <c r="E174" s="110" t="s">
        <v>155</v>
      </c>
      <c r="F174" s="99"/>
      <c r="G174" s="100"/>
      <c r="H174" s="101"/>
      <c r="I174" s="99"/>
      <c r="J174" s="100"/>
      <c r="K174" s="100"/>
      <c r="L174" s="101"/>
      <c r="M174" s="99"/>
      <c r="N174" s="100"/>
      <c r="O174" s="101"/>
    </row>
    <row r="175" spans="1:15" ht="89.25">
      <c r="A175" s="110" t="s">
        <v>145</v>
      </c>
      <c r="B175" s="111">
        <f>Таблица!A43</f>
        <v>34</v>
      </c>
      <c r="C175" s="112" t="str">
        <f>IF(OR(Таблица!R43="3.1",Таблица!R43="3.2",Таблица!R43="3.3",Таблица!R43="3.4",Таблица!R43="4"),Таблица!B43,"нет")</f>
        <v>Рабочее место повара</v>
      </c>
      <c r="D175" s="110" t="s">
        <v>154</v>
      </c>
      <c r="E175" s="110" t="s">
        <v>155</v>
      </c>
      <c r="F175" s="99"/>
      <c r="G175" s="100"/>
      <c r="H175" s="101"/>
      <c r="I175" s="99"/>
      <c r="J175" s="100"/>
      <c r="K175" s="100"/>
      <c r="L175" s="101"/>
      <c r="M175" s="99"/>
      <c r="N175" s="100"/>
      <c r="O175" s="101"/>
    </row>
    <row r="176" spans="1:15" ht="89.25" hidden="1">
      <c r="A176" s="110" t="s">
        <v>145</v>
      </c>
      <c r="B176" s="111">
        <f>Таблица!A44</f>
        <v>35</v>
      </c>
      <c r="C176" s="112" t="str">
        <f>IF(OR(Таблица!R44="3.1",Таблица!R44="3.2",Таблица!R44="3.3",Таблица!R44="3.4",Таблица!R44="4"),Таблица!B44,"нет")</f>
        <v>нет</v>
      </c>
      <c r="D176" s="110" t="s">
        <v>154</v>
      </c>
      <c r="E176" s="110" t="s">
        <v>155</v>
      </c>
      <c r="F176" s="99"/>
      <c r="G176" s="100"/>
      <c r="H176" s="101"/>
      <c r="I176" s="99"/>
      <c r="J176" s="100"/>
      <c r="K176" s="100"/>
      <c r="L176" s="101"/>
      <c r="M176" s="99"/>
      <c r="N176" s="100"/>
      <c r="O176" s="101"/>
    </row>
    <row r="177" spans="1:15" ht="89.25" hidden="1">
      <c r="A177" s="110" t="s">
        <v>145</v>
      </c>
      <c r="B177" s="111">
        <f>Таблица!A45</f>
        <v>36</v>
      </c>
      <c r="C177" s="112" t="str">
        <f>IF(OR(Таблица!R45="3.1",Таблица!R45="3.2",Таблица!R45="3.3",Таблица!R45="3.4",Таблица!R45="4"),Таблица!B45,"нет")</f>
        <v>нет</v>
      </c>
      <c r="D177" s="110" t="s">
        <v>154</v>
      </c>
      <c r="E177" s="110" t="s">
        <v>155</v>
      </c>
      <c r="F177" s="99"/>
      <c r="G177" s="100"/>
      <c r="H177" s="101"/>
      <c r="I177" s="99"/>
      <c r="J177" s="100"/>
      <c r="K177" s="100"/>
      <c r="L177" s="101"/>
      <c r="M177" s="99"/>
      <c r="N177" s="100"/>
      <c r="O177" s="101"/>
    </row>
    <row r="178" spans="1:15" ht="89.25" hidden="1">
      <c r="A178" s="110" t="s">
        <v>145</v>
      </c>
      <c r="B178" s="111">
        <f>Таблица!A46</f>
        <v>37</v>
      </c>
      <c r="C178" s="112" t="str">
        <f>IF(OR(Таблица!R46="3.1",Таблица!R46="3.2",Таблица!R46="3.3",Таблица!R46="3.4",Таблица!R46="4"),Таблица!B46,"нет")</f>
        <v>нет</v>
      </c>
      <c r="D178" s="110" t="s">
        <v>154</v>
      </c>
      <c r="E178" s="110" t="s">
        <v>155</v>
      </c>
      <c r="F178" s="99"/>
      <c r="G178" s="100"/>
      <c r="H178" s="101"/>
      <c r="I178" s="99"/>
      <c r="J178" s="100"/>
      <c r="K178" s="100"/>
      <c r="L178" s="101"/>
      <c r="M178" s="99"/>
      <c r="N178" s="100"/>
      <c r="O178" s="101"/>
    </row>
    <row r="179" spans="1:15" ht="89.25" hidden="1">
      <c r="A179" s="110" t="s">
        <v>145</v>
      </c>
      <c r="B179" s="111">
        <f>Таблица!A47</f>
        <v>38</v>
      </c>
      <c r="C179" s="112" t="str">
        <f>IF(OR(Таблица!R47="3.1",Таблица!R47="3.2",Таблица!R47="3.3",Таблица!R47="3.4",Таблица!R47="4"),Таблица!B47,"нет")</f>
        <v>нет</v>
      </c>
      <c r="D179" s="110" t="s">
        <v>154</v>
      </c>
      <c r="E179" s="110" t="s">
        <v>155</v>
      </c>
      <c r="F179" s="99"/>
      <c r="G179" s="100"/>
      <c r="H179" s="101"/>
      <c r="I179" s="99"/>
      <c r="J179" s="100"/>
      <c r="K179" s="100"/>
      <c r="L179" s="101"/>
      <c r="M179" s="99"/>
      <c r="N179" s="100"/>
      <c r="O179" s="101"/>
    </row>
    <row r="180" spans="1:15" ht="89.25" hidden="1">
      <c r="A180" s="110" t="s">
        <v>145</v>
      </c>
      <c r="B180" s="111">
        <f>Таблица!A7</f>
        <v>1</v>
      </c>
      <c r="C180" s="112" t="str">
        <f>IF(OR(Таблица!S7="3.1",Таблица!S7="3.2",Таблица!S7="3.3",Таблица!S7="3.4",Таблица!S7="4"),Таблица!B7,"нет")</f>
        <v>нет</v>
      </c>
      <c r="D180" s="110" t="s">
        <v>130</v>
      </c>
      <c r="E180" s="110" t="s">
        <v>156</v>
      </c>
      <c r="F180" s="99"/>
      <c r="G180" s="100"/>
      <c r="H180" s="101"/>
      <c r="I180" s="99"/>
      <c r="J180" s="100"/>
      <c r="K180" s="100"/>
      <c r="L180" s="101"/>
      <c r="M180" s="99"/>
      <c r="N180" s="100"/>
      <c r="O180" s="101"/>
    </row>
    <row r="181" spans="1:15" ht="89.25" hidden="1">
      <c r="A181" s="110" t="s">
        <v>145</v>
      </c>
      <c r="B181" s="111">
        <f>Таблица!A8</f>
        <v>2</v>
      </c>
      <c r="C181" s="112" t="str">
        <f>IF(OR(Таблица!S8="3.1",Таблица!S8="3.2",Таблица!S8="3.3",Таблица!S8="3.4",Таблица!S8="4"),Таблица!B8,"нет")</f>
        <v>нет</v>
      </c>
      <c r="D181" s="110" t="s">
        <v>130</v>
      </c>
      <c r="E181" s="110" t="s">
        <v>156</v>
      </c>
      <c r="F181" s="99"/>
      <c r="G181" s="100"/>
      <c r="H181" s="101"/>
      <c r="I181" s="99"/>
      <c r="J181" s="100"/>
      <c r="K181" s="100"/>
      <c r="L181" s="101"/>
      <c r="M181" s="99"/>
      <c r="N181" s="100"/>
      <c r="O181" s="101"/>
    </row>
    <row r="182" spans="1:15" ht="89.25" hidden="1">
      <c r="A182" s="110" t="s">
        <v>145</v>
      </c>
      <c r="B182" s="111">
        <f>Таблица!A9</f>
        <v>3</v>
      </c>
      <c r="C182" s="112" t="str">
        <f>IF(OR(Таблица!S9="3.1",Таблица!S9="3.2",Таблица!S9="3.3",Таблица!S9="3.4",Таблица!S9="4"),Таблица!B9,"нет")</f>
        <v>нет</v>
      </c>
      <c r="D182" s="110" t="s">
        <v>130</v>
      </c>
      <c r="E182" s="110" t="s">
        <v>156</v>
      </c>
      <c r="F182" s="99"/>
      <c r="G182" s="100"/>
      <c r="H182" s="101"/>
      <c r="I182" s="99"/>
      <c r="J182" s="100"/>
      <c r="K182" s="100"/>
      <c r="L182" s="101"/>
      <c r="M182" s="99"/>
      <c r="N182" s="100"/>
      <c r="O182" s="101"/>
    </row>
    <row r="183" spans="1:15" ht="89.25" hidden="1">
      <c r="A183" s="110" t="s">
        <v>145</v>
      </c>
      <c r="B183" s="111">
        <f>Таблица!A10</f>
        <v>4</v>
      </c>
      <c r="C183" s="112" t="str">
        <f>IF(OR(Таблица!S10="3.1",Таблица!S10="3.2",Таблица!S10="3.3",Таблица!S10="3.4",Таблица!S10="4"),Таблица!B10,"нет")</f>
        <v>нет</v>
      </c>
      <c r="D183" s="110" t="s">
        <v>130</v>
      </c>
      <c r="E183" s="110" t="s">
        <v>156</v>
      </c>
      <c r="F183" s="99"/>
      <c r="G183" s="100"/>
      <c r="H183" s="101"/>
      <c r="I183" s="99"/>
      <c r="J183" s="100"/>
      <c r="K183" s="100"/>
      <c r="L183" s="101"/>
      <c r="M183" s="99"/>
      <c r="N183" s="100"/>
      <c r="O183" s="101"/>
    </row>
    <row r="184" spans="1:15" ht="89.25" hidden="1">
      <c r="A184" s="110" t="s">
        <v>145</v>
      </c>
      <c r="B184" s="111" t="str">
        <f>Таблица!A11</f>
        <v>Основной персонал</v>
      </c>
      <c r="C184" s="112" t="str">
        <f>IF(OR(Таблица!S11="3.1",Таблица!S11="3.2",Таблица!S11="3.3",Таблица!S11="3.4",Таблица!S11="4"),Таблица!B11,"нет")</f>
        <v>нет</v>
      </c>
      <c r="D184" s="110" t="s">
        <v>130</v>
      </c>
      <c r="E184" s="110" t="s">
        <v>156</v>
      </c>
      <c r="F184" s="99"/>
      <c r="G184" s="100"/>
      <c r="H184" s="101"/>
      <c r="I184" s="99"/>
      <c r="J184" s="100"/>
      <c r="K184" s="100"/>
      <c r="L184" s="101"/>
      <c r="M184" s="99"/>
      <c r="N184" s="100"/>
      <c r="O184" s="101"/>
    </row>
    <row r="185" spans="1:15" ht="89.25" hidden="1">
      <c r="A185" s="110" t="s">
        <v>145</v>
      </c>
      <c r="B185" s="111">
        <f>Таблица!A12</f>
        <v>5</v>
      </c>
      <c r="C185" s="112" t="str">
        <f>IF(OR(Таблица!S12="3.1",Таблица!S12="3.2",Таблица!S12="3.3",Таблица!S12="3.4",Таблица!S12="4"),Таблица!B12,"нет")</f>
        <v>нет</v>
      </c>
      <c r="D185" s="110" t="s">
        <v>130</v>
      </c>
      <c r="E185" s="110" t="s">
        <v>156</v>
      </c>
      <c r="F185" s="99"/>
      <c r="G185" s="100"/>
      <c r="H185" s="101"/>
      <c r="I185" s="99"/>
      <c r="J185" s="100"/>
      <c r="K185" s="100"/>
      <c r="L185" s="101"/>
      <c r="M185" s="99"/>
      <c r="N185" s="100"/>
      <c r="O185" s="101"/>
    </row>
    <row r="186" spans="1:15" ht="89.25" hidden="1">
      <c r="A186" s="110" t="s">
        <v>145</v>
      </c>
      <c r="B186" s="111">
        <f>Таблица!A13</f>
        <v>6</v>
      </c>
      <c r="C186" s="112" t="str">
        <f>IF(OR(Таблица!S13="3.1",Таблица!S13="3.2",Таблица!S13="3.3",Таблица!S13="3.4",Таблица!S13="4"),Таблица!B13,"нет")</f>
        <v>нет</v>
      </c>
      <c r="D186" s="110" t="s">
        <v>130</v>
      </c>
      <c r="E186" s="110" t="s">
        <v>156</v>
      </c>
      <c r="F186" s="99"/>
      <c r="G186" s="100"/>
      <c r="H186" s="101"/>
      <c r="I186" s="99"/>
      <c r="J186" s="100"/>
      <c r="K186" s="100"/>
      <c r="L186" s="101"/>
      <c r="M186" s="99"/>
      <c r="N186" s="100"/>
      <c r="O186" s="101"/>
    </row>
    <row r="187" spans="1:15" ht="89.25" hidden="1">
      <c r="A187" s="110" t="s">
        <v>145</v>
      </c>
      <c r="B187" s="111">
        <f>Таблица!A14</f>
        <v>7</v>
      </c>
      <c r="C187" s="112" t="str">
        <f>IF(OR(Таблица!S14="3.1",Таблица!S14="3.2",Таблица!S14="3.3",Таблица!S14="3.4",Таблица!S14="4"),Таблица!B14,"нет")</f>
        <v>нет</v>
      </c>
      <c r="D187" s="110" t="s">
        <v>130</v>
      </c>
      <c r="E187" s="110" t="s">
        <v>156</v>
      </c>
      <c r="F187" s="99"/>
      <c r="G187" s="100"/>
      <c r="H187" s="101"/>
      <c r="I187" s="99"/>
      <c r="J187" s="100"/>
      <c r="K187" s="100"/>
      <c r="L187" s="101"/>
      <c r="M187" s="99"/>
      <c r="N187" s="100"/>
      <c r="O187" s="101"/>
    </row>
    <row r="188" spans="1:15" ht="89.25" hidden="1">
      <c r="A188" s="110" t="s">
        <v>145</v>
      </c>
      <c r="B188" s="111">
        <f>Таблица!A15</f>
        <v>8</v>
      </c>
      <c r="C188" s="112" t="str">
        <f>IF(OR(Таблица!S15="3.1",Таблица!S15="3.2",Таблица!S15="3.3",Таблица!S15="3.4",Таблица!S15="4"),Таблица!B15,"нет")</f>
        <v>нет</v>
      </c>
      <c r="D188" s="110" t="s">
        <v>130</v>
      </c>
      <c r="E188" s="110" t="s">
        <v>156</v>
      </c>
      <c r="F188" s="99"/>
      <c r="G188" s="100"/>
      <c r="H188" s="101"/>
      <c r="I188" s="99"/>
      <c r="J188" s="100"/>
      <c r="K188" s="100"/>
      <c r="L188" s="101"/>
      <c r="M188" s="99"/>
      <c r="N188" s="100"/>
      <c r="O188" s="101"/>
    </row>
    <row r="189" spans="1:15" ht="89.25" hidden="1">
      <c r="A189" s="110" t="s">
        <v>145</v>
      </c>
      <c r="B189" s="111">
        <f>Таблица!A16</f>
        <v>9</v>
      </c>
      <c r="C189" s="112" t="str">
        <f>IF(OR(Таблица!S16="3.1",Таблица!S16="3.2",Таблица!S16="3.3",Таблица!S16="3.4",Таблица!S16="4"),Таблица!B16,"нет")</f>
        <v>нет</v>
      </c>
      <c r="D189" s="110" t="s">
        <v>130</v>
      </c>
      <c r="E189" s="110" t="s">
        <v>156</v>
      </c>
      <c r="F189" s="99"/>
      <c r="G189" s="100"/>
      <c r="H189" s="101"/>
      <c r="I189" s="99"/>
      <c r="J189" s="100"/>
      <c r="K189" s="100"/>
      <c r="L189" s="101"/>
      <c r="M189" s="99"/>
      <c r="N189" s="100"/>
      <c r="O189" s="101"/>
    </row>
    <row r="190" spans="1:15" ht="89.25" hidden="1">
      <c r="A190" s="110" t="s">
        <v>145</v>
      </c>
      <c r="B190" s="111">
        <f>Таблица!A17</f>
        <v>10</v>
      </c>
      <c r="C190" s="112" t="str">
        <f>IF(OR(Таблица!S17="3.1",Таблица!S17="3.2",Таблица!S17="3.3",Таблица!S17="3.4",Таблица!S17="4"),Таблица!B17,"нет")</f>
        <v>нет</v>
      </c>
      <c r="D190" s="110" t="s">
        <v>130</v>
      </c>
      <c r="E190" s="110" t="s">
        <v>156</v>
      </c>
      <c r="F190" s="99"/>
      <c r="G190" s="100"/>
      <c r="H190" s="101"/>
      <c r="I190" s="99"/>
      <c r="J190" s="100"/>
      <c r="K190" s="100"/>
      <c r="L190" s="101"/>
      <c r="M190" s="99"/>
      <c r="N190" s="100"/>
      <c r="O190" s="101"/>
    </row>
    <row r="191" spans="1:15" ht="89.25" hidden="1">
      <c r="A191" s="110" t="s">
        <v>145</v>
      </c>
      <c r="B191" s="111">
        <f>Таблица!A18</f>
        <v>11</v>
      </c>
      <c r="C191" s="112" t="str">
        <f>IF(OR(Таблица!S18="3.1",Таблица!S18="3.2",Таблица!S18="3.3",Таблица!S18="3.4",Таблица!S18="4"),Таблица!B18,"нет")</f>
        <v>нет</v>
      </c>
      <c r="D191" s="110" t="s">
        <v>130</v>
      </c>
      <c r="E191" s="110" t="s">
        <v>156</v>
      </c>
      <c r="F191" s="99"/>
      <c r="G191" s="100"/>
      <c r="H191" s="101"/>
      <c r="I191" s="99"/>
      <c r="J191" s="100"/>
      <c r="K191" s="100"/>
      <c r="L191" s="101"/>
      <c r="M191" s="99"/>
      <c r="N191" s="100"/>
      <c r="O191" s="101"/>
    </row>
    <row r="192" spans="1:15" ht="89.25" hidden="1">
      <c r="A192" s="110" t="s">
        <v>145</v>
      </c>
      <c r="B192" s="111">
        <f>Таблица!A19</f>
        <v>12</v>
      </c>
      <c r="C192" s="112" t="str">
        <f>IF(OR(Таблица!S19="3.1",Таблица!S19="3.2",Таблица!S19="3.3",Таблица!S19="3.4",Таблица!S19="4"),Таблица!B19,"нет")</f>
        <v>нет</v>
      </c>
      <c r="D192" s="110" t="s">
        <v>130</v>
      </c>
      <c r="E192" s="110" t="s">
        <v>156</v>
      </c>
      <c r="F192" s="99"/>
      <c r="G192" s="100"/>
      <c r="H192" s="101"/>
      <c r="I192" s="99"/>
      <c r="J192" s="100"/>
      <c r="K192" s="100"/>
      <c r="L192" s="101"/>
      <c r="M192" s="99"/>
      <c r="N192" s="100"/>
      <c r="O192" s="101"/>
    </row>
    <row r="193" spans="1:15" ht="89.25" hidden="1">
      <c r="A193" s="110" t="s">
        <v>145</v>
      </c>
      <c r="B193" s="111">
        <f>Таблица!A20</f>
        <v>13</v>
      </c>
      <c r="C193" s="112" t="str">
        <f>IF(OR(Таблица!S20="3.1",Таблица!S20="3.2",Таблица!S20="3.3",Таблица!S20="3.4",Таблица!S20="4"),Таблица!B20,"нет")</f>
        <v>нет</v>
      </c>
      <c r="D193" s="110" t="s">
        <v>130</v>
      </c>
      <c r="E193" s="110" t="s">
        <v>156</v>
      </c>
      <c r="F193" s="99"/>
      <c r="G193" s="100"/>
      <c r="H193" s="101"/>
      <c r="I193" s="99"/>
      <c r="J193" s="100"/>
      <c r="K193" s="100"/>
      <c r="L193" s="101"/>
      <c r="M193" s="99"/>
      <c r="N193" s="100"/>
      <c r="O193" s="101"/>
    </row>
    <row r="194" spans="1:15" ht="89.25" hidden="1">
      <c r="A194" s="110" t="s">
        <v>145</v>
      </c>
      <c r="B194" s="111">
        <f>Таблица!A21</f>
        <v>14</v>
      </c>
      <c r="C194" s="112" t="str">
        <f>IF(OR(Таблица!S21="3.1",Таблица!S21="3.2",Таблица!S21="3.3",Таблица!S21="3.4",Таблица!S21="4"),Таблица!B21,"нет")</f>
        <v>нет</v>
      </c>
      <c r="D194" s="110" t="s">
        <v>130</v>
      </c>
      <c r="E194" s="110" t="s">
        <v>156</v>
      </c>
      <c r="F194" s="99"/>
      <c r="G194" s="100"/>
      <c r="H194" s="101"/>
      <c r="I194" s="99"/>
      <c r="J194" s="100"/>
      <c r="K194" s="100"/>
      <c r="L194" s="101"/>
      <c r="M194" s="99"/>
      <c r="N194" s="100"/>
      <c r="O194" s="101"/>
    </row>
    <row r="195" spans="1:15" ht="89.25" hidden="1">
      <c r="A195" s="110" t="s">
        <v>145</v>
      </c>
      <c r="B195" s="111">
        <f>Таблица!A22</f>
        <v>15</v>
      </c>
      <c r="C195" s="112" t="str">
        <f>IF(OR(Таблица!S22="3.1",Таблица!S22="3.2",Таблица!S22="3.3",Таблица!S22="3.4",Таблица!S22="4"),Таблица!B22,"нет")</f>
        <v>нет</v>
      </c>
      <c r="D195" s="110" t="s">
        <v>130</v>
      </c>
      <c r="E195" s="110" t="s">
        <v>156</v>
      </c>
      <c r="F195" s="99"/>
      <c r="G195" s="100"/>
      <c r="H195" s="101"/>
      <c r="I195" s="99"/>
      <c r="J195" s="100"/>
      <c r="K195" s="100"/>
      <c r="L195" s="101"/>
      <c r="M195" s="99"/>
      <c r="N195" s="100"/>
      <c r="O195" s="101"/>
    </row>
    <row r="196" spans="1:15" ht="89.25" hidden="1">
      <c r="A196" s="110" t="s">
        <v>145</v>
      </c>
      <c r="B196" s="111">
        <f>Таблица!A23</f>
        <v>16</v>
      </c>
      <c r="C196" s="112" t="str">
        <f>IF(OR(Таблица!S23="3.1",Таблица!S23="3.2",Таблица!S23="3.3",Таблица!S23="3.4",Таблица!S23="4"),Таблица!B23,"нет")</f>
        <v>нет</v>
      </c>
      <c r="D196" s="110" t="s">
        <v>130</v>
      </c>
      <c r="E196" s="110" t="s">
        <v>156</v>
      </c>
      <c r="F196" s="99"/>
      <c r="G196" s="100"/>
      <c r="H196" s="101"/>
      <c r="I196" s="99"/>
      <c r="J196" s="100"/>
      <c r="K196" s="100"/>
      <c r="L196" s="101"/>
      <c r="M196" s="99"/>
      <c r="N196" s="100"/>
      <c r="O196" s="101"/>
    </row>
    <row r="197" spans="1:15" ht="89.25" hidden="1">
      <c r="A197" s="110" t="s">
        <v>145</v>
      </c>
      <c r="B197" s="111">
        <f>Таблица!A24</f>
        <v>17</v>
      </c>
      <c r="C197" s="112" t="str">
        <f>IF(OR(Таблица!S24="3.1",Таблица!S24="3.2",Таблица!S24="3.3",Таблица!S24="3.4",Таблица!S24="4"),Таблица!B24,"нет")</f>
        <v>нет</v>
      </c>
      <c r="D197" s="110" t="s">
        <v>130</v>
      </c>
      <c r="E197" s="110" t="s">
        <v>156</v>
      </c>
      <c r="F197" s="99"/>
      <c r="G197" s="100"/>
      <c r="H197" s="101"/>
      <c r="I197" s="99"/>
      <c r="J197" s="100"/>
      <c r="K197" s="100"/>
      <c r="L197" s="101"/>
      <c r="M197" s="99"/>
      <c r="N197" s="100"/>
      <c r="O197" s="101"/>
    </row>
    <row r="198" spans="1:15" ht="89.25" hidden="1">
      <c r="A198" s="110" t="s">
        <v>145</v>
      </c>
      <c r="B198" s="111">
        <f>Таблица!A25</f>
        <v>18</v>
      </c>
      <c r="C198" s="112" t="str">
        <f>IF(OR(Таблица!S25="3.1",Таблица!S25="3.2",Таблица!S25="3.3",Таблица!S25="3.4",Таблица!S25="4"),Таблица!B25,"нет")</f>
        <v>нет</v>
      </c>
      <c r="D198" s="110" t="s">
        <v>130</v>
      </c>
      <c r="E198" s="110" t="s">
        <v>156</v>
      </c>
      <c r="F198" s="99"/>
      <c r="G198" s="100"/>
      <c r="H198" s="101"/>
      <c r="I198" s="99"/>
      <c r="J198" s="100"/>
      <c r="K198" s="100"/>
      <c r="L198" s="101"/>
      <c r="M198" s="99"/>
      <c r="N198" s="100"/>
      <c r="O198" s="101"/>
    </row>
    <row r="199" spans="1:15" ht="89.25" hidden="1">
      <c r="A199" s="110" t="s">
        <v>145</v>
      </c>
      <c r="B199" s="111">
        <f>Таблица!A26</f>
        <v>19</v>
      </c>
      <c r="C199" s="112" t="str">
        <f>IF(OR(Таблица!S26="3.1",Таблица!S26="3.2",Таблица!S26="3.3",Таблица!S26="3.4",Таблица!S26="4"),Таблица!B26,"нет")</f>
        <v>нет</v>
      </c>
      <c r="D199" s="110" t="s">
        <v>130</v>
      </c>
      <c r="E199" s="110" t="s">
        <v>156</v>
      </c>
      <c r="F199" s="99"/>
      <c r="G199" s="100"/>
      <c r="H199" s="101"/>
      <c r="I199" s="99"/>
      <c r="J199" s="100"/>
      <c r="K199" s="100"/>
      <c r="L199" s="101"/>
      <c r="M199" s="99"/>
      <c r="N199" s="100"/>
      <c r="O199" s="101"/>
    </row>
    <row r="200" spans="1:15" ht="89.25" hidden="1">
      <c r="A200" s="110" t="s">
        <v>145</v>
      </c>
      <c r="B200" s="111">
        <f>Таблица!A47</f>
        <v>38</v>
      </c>
      <c r="C200" s="112" t="str">
        <f>IF(OR(Таблица!S47="3.1",Таблица!S47="3.2",Таблица!S47="3.3",Таблица!S47="3.4",Таблица!S47="4"),Таблица!B47,"нет")</f>
        <v>нет</v>
      </c>
      <c r="D200" s="110" t="s">
        <v>130</v>
      </c>
      <c r="E200" s="110" t="s">
        <v>156</v>
      </c>
      <c r="F200" s="99"/>
      <c r="G200" s="100"/>
      <c r="H200" s="101"/>
      <c r="I200" s="99"/>
      <c r="J200" s="100"/>
      <c r="K200" s="100"/>
      <c r="L200" s="101"/>
      <c r="M200" s="99"/>
      <c r="N200" s="100"/>
      <c r="O200" s="101"/>
    </row>
    <row r="201" spans="1:15" ht="38.25" hidden="1">
      <c r="A201" s="110" t="s">
        <v>145</v>
      </c>
      <c r="B201" s="111">
        <f>Таблица!A7</f>
        <v>1</v>
      </c>
      <c r="C201" s="112" t="str">
        <f>IF(OR(Таблица!T7="3.1",Таблица!T7="3.2",Таблица!T7="3.3",Таблица!T7="3.4",Таблица!T7="4"),Таблица!B7,"нет")</f>
        <v>нет</v>
      </c>
      <c r="D201" s="110" t="s">
        <v>139</v>
      </c>
      <c r="E201" s="110" t="s">
        <v>144</v>
      </c>
      <c r="F201" s="99"/>
      <c r="G201" s="100"/>
      <c r="H201" s="101"/>
      <c r="I201" s="99"/>
      <c r="J201" s="100"/>
      <c r="K201" s="100"/>
      <c r="L201" s="101"/>
      <c r="M201" s="99"/>
      <c r="N201" s="100"/>
      <c r="O201" s="101"/>
    </row>
    <row r="202" spans="1:15" ht="38.25" hidden="1">
      <c r="A202" s="110" t="s">
        <v>145</v>
      </c>
      <c r="B202" s="111">
        <f>Таблица!A8</f>
        <v>2</v>
      </c>
      <c r="C202" s="112" t="str">
        <f>IF(OR(Таблица!T8="3.1",Таблица!T8="3.2",Таблица!T8="3.3",Таблица!T8="3.4",Таблица!T8="4"),Таблица!B8,"нет")</f>
        <v>нет</v>
      </c>
      <c r="D202" s="110" t="s">
        <v>139</v>
      </c>
      <c r="E202" s="110" t="s">
        <v>144</v>
      </c>
      <c r="F202" s="99"/>
      <c r="G202" s="100"/>
      <c r="H202" s="101"/>
      <c r="I202" s="99"/>
      <c r="J202" s="100"/>
      <c r="K202" s="100"/>
      <c r="L202" s="101"/>
      <c r="M202" s="99"/>
      <c r="N202" s="100"/>
      <c r="O202" s="101"/>
    </row>
    <row r="203" spans="1:15" ht="38.25" hidden="1">
      <c r="A203" s="110" t="s">
        <v>145</v>
      </c>
      <c r="B203" s="111">
        <f>Таблица!A9</f>
        <v>3</v>
      </c>
      <c r="C203" s="112" t="str">
        <f>IF(OR(Таблица!T9="3.1",Таблица!T9="3.2",Таблица!T9="3.3",Таблица!T9="3.4",Таблица!T9="4"),Таблица!B9,"нет")</f>
        <v>нет</v>
      </c>
      <c r="D203" s="110" t="s">
        <v>139</v>
      </c>
      <c r="E203" s="110" t="s">
        <v>144</v>
      </c>
      <c r="F203" s="99"/>
      <c r="G203" s="100"/>
      <c r="H203" s="101"/>
      <c r="I203" s="99"/>
      <c r="J203" s="100"/>
      <c r="K203" s="100"/>
      <c r="L203" s="101"/>
      <c r="M203" s="99"/>
      <c r="N203" s="100"/>
      <c r="O203" s="101"/>
    </row>
    <row r="204" spans="1:15" ht="38.25" hidden="1">
      <c r="A204" s="110" t="s">
        <v>145</v>
      </c>
      <c r="B204" s="111">
        <f>Таблица!A10</f>
        <v>4</v>
      </c>
      <c r="C204" s="112" t="str">
        <f>IF(OR(Таблица!T10="3.1",Таблица!T10="3.2",Таблица!T10="3.3",Таблица!T10="3.4",Таблица!T10="4"),Таблица!B10,"нет")</f>
        <v>нет</v>
      </c>
      <c r="D204" s="110" t="s">
        <v>139</v>
      </c>
      <c r="E204" s="110" t="s">
        <v>144</v>
      </c>
      <c r="F204" s="99"/>
      <c r="G204" s="100"/>
      <c r="H204" s="101"/>
      <c r="I204" s="99"/>
      <c r="J204" s="100"/>
      <c r="K204" s="100"/>
      <c r="L204" s="101"/>
      <c r="M204" s="99"/>
      <c r="N204" s="100"/>
      <c r="O204" s="101"/>
    </row>
    <row r="205" spans="1:15" ht="51" hidden="1">
      <c r="A205" s="110" t="s">
        <v>145</v>
      </c>
      <c r="B205" s="111" t="str">
        <f>Таблица!A11</f>
        <v>Основной персонал</v>
      </c>
      <c r="C205" s="112" t="str">
        <f>IF(OR(Таблица!T11="3.1",Таблица!T11="3.2",Таблица!T11="3.3",Таблица!T11="3.4",Таблица!T11="4"),Таблица!B11,"нет")</f>
        <v>нет</v>
      </c>
      <c r="D205" s="110" t="s">
        <v>139</v>
      </c>
      <c r="E205" s="110" t="s">
        <v>144</v>
      </c>
      <c r="F205" s="99"/>
      <c r="G205" s="100"/>
      <c r="H205" s="101"/>
      <c r="I205" s="99"/>
      <c r="J205" s="100"/>
      <c r="K205" s="100"/>
      <c r="L205" s="101"/>
      <c r="M205" s="99"/>
      <c r="N205" s="100"/>
      <c r="O205" s="101"/>
    </row>
    <row r="206" spans="1:15" ht="38.25" hidden="1">
      <c r="A206" s="110" t="s">
        <v>145</v>
      </c>
      <c r="B206" s="111">
        <f>Таблица!A12</f>
        <v>5</v>
      </c>
      <c r="C206" s="112" t="str">
        <f>IF(OR(Таблица!T12="3.1",Таблица!T12="3.2",Таблица!T12="3.3",Таблица!T12="3.4",Таблица!T12="4"),Таблица!B12,"нет")</f>
        <v>нет</v>
      </c>
      <c r="D206" s="110" t="s">
        <v>139</v>
      </c>
      <c r="E206" s="110" t="s">
        <v>144</v>
      </c>
      <c r="F206" s="99"/>
      <c r="G206" s="100"/>
      <c r="H206" s="101"/>
      <c r="I206" s="99"/>
      <c r="J206" s="100"/>
      <c r="K206" s="100"/>
      <c r="L206" s="101"/>
      <c r="M206" s="99"/>
      <c r="N206" s="100"/>
      <c r="O206" s="101"/>
    </row>
    <row r="207" spans="1:15" ht="38.25" hidden="1">
      <c r="A207" s="110" t="s">
        <v>145</v>
      </c>
      <c r="B207" s="111">
        <f>Таблица!A13</f>
        <v>6</v>
      </c>
      <c r="C207" s="112" t="str">
        <f>IF(OR(Таблица!T13="3.1",Таблица!T13="3.2",Таблица!T13="3.3",Таблица!T13="3.4",Таблица!T13="4"),Таблица!B13,"нет")</f>
        <v>нет</v>
      </c>
      <c r="D207" s="110" t="s">
        <v>139</v>
      </c>
      <c r="E207" s="110" t="s">
        <v>144</v>
      </c>
      <c r="F207" s="99"/>
      <c r="G207" s="100"/>
      <c r="H207" s="101"/>
      <c r="I207" s="99"/>
      <c r="J207" s="100"/>
      <c r="K207" s="100"/>
      <c r="L207" s="101"/>
      <c r="M207" s="99"/>
      <c r="N207" s="100"/>
      <c r="O207" s="101"/>
    </row>
    <row r="208" spans="1:15" ht="38.25" hidden="1">
      <c r="A208" s="110" t="s">
        <v>145</v>
      </c>
      <c r="B208" s="111">
        <f>Таблица!A14</f>
        <v>7</v>
      </c>
      <c r="C208" s="112" t="str">
        <f>IF(OR(Таблица!T14="3.1",Таблица!T14="3.2",Таблица!T14="3.3",Таблица!T14="3.4",Таблица!T14="4"),Таблица!B14,"нет")</f>
        <v>нет</v>
      </c>
      <c r="D208" s="110" t="s">
        <v>139</v>
      </c>
      <c r="E208" s="110" t="s">
        <v>144</v>
      </c>
      <c r="F208" s="99"/>
      <c r="G208" s="100"/>
      <c r="H208" s="101"/>
      <c r="I208" s="99"/>
      <c r="J208" s="100"/>
      <c r="K208" s="100"/>
      <c r="L208" s="101"/>
      <c r="M208" s="99"/>
      <c r="N208" s="100"/>
      <c r="O208" s="101"/>
    </row>
    <row r="209" spans="1:15" ht="38.25" hidden="1">
      <c r="A209" s="110" t="s">
        <v>145</v>
      </c>
      <c r="B209" s="111">
        <f>Таблица!A15</f>
        <v>8</v>
      </c>
      <c r="C209" s="112" t="str">
        <f>IF(OR(Таблица!T15="3.1",Таблица!T15="3.2",Таблица!T15="3.3",Таблица!T15="3.4",Таблица!T15="4"),Таблица!B15,"нет")</f>
        <v>нет</v>
      </c>
      <c r="D209" s="110" t="s">
        <v>139</v>
      </c>
      <c r="E209" s="110" t="s">
        <v>144</v>
      </c>
      <c r="F209" s="99"/>
      <c r="G209" s="100"/>
      <c r="H209" s="101"/>
      <c r="I209" s="99"/>
      <c r="J209" s="100"/>
      <c r="K209" s="100"/>
      <c r="L209" s="101"/>
      <c r="M209" s="99"/>
      <c r="N209" s="100"/>
      <c r="O209" s="101"/>
    </row>
    <row r="210" spans="1:15" ht="38.25" hidden="1">
      <c r="A210" s="110" t="s">
        <v>145</v>
      </c>
      <c r="B210" s="111">
        <f>Таблица!A16</f>
        <v>9</v>
      </c>
      <c r="C210" s="112" t="str">
        <f>IF(OR(Таблица!T16="3.1",Таблица!T16="3.2",Таблица!T16="3.3",Таблица!T16="3.4",Таблица!T16="4"),Таблица!B16,"нет")</f>
        <v>нет</v>
      </c>
      <c r="D210" s="110" t="s">
        <v>139</v>
      </c>
      <c r="E210" s="110" t="s">
        <v>144</v>
      </c>
      <c r="F210" s="99"/>
      <c r="G210" s="100"/>
      <c r="H210" s="101"/>
      <c r="I210" s="99"/>
      <c r="J210" s="100"/>
      <c r="K210" s="100"/>
      <c r="L210" s="101"/>
      <c r="M210" s="99"/>
      <c r="N210" s="100"/>
      <c r="O210" s="101"/>
    </row>
    <row r="211" spans="1:15" ht="38.25" hidden="1">
      <c r="A211" s="110" t="s">
        <v>145</v>
      </c>
      <c r="B211" s="111">
        <f>Таблица!A17</f>
        <v>10</v>
      </c>
      <c r="C211" s="112" t="str">
        <f>IF(OR(Таблица!T17="3.1",Таблица!T17="3.2",Таблица!T17="3.3",Таблица!T17="3.4",Таблица!T17="4"),Таблица!B17,"нет")</f>
        <v>нет</v>
      </c>
      <c r="D211" s="110" t="s">
        <v>139</v>
      </c>
      <c r="E211" s="110" t="s">
        <v>144</v>
      </c>
      <c r="F211" s="99"/>
      <c r="G211" s="100"/>
      <c r="H211" s="101"/>
      <c r="I211" s="99"/>
      <c r="J211" s="100"/>
      <c r="K211" s="100"/>
      <c r="L211" s="101"/>
      <c r="M211" s="99"/>
      <c r="N211" s="100"/>
      <c r="O211" s="101"/>
    </row>
    <row r="212" spans="1:15" ht="38.25" hidden="1">
      <c r="A212" s="110" t="s">
        <v>145</v>
      </c>
      <c r="B212" s="111">
        <f>Таблица!A18</f>
        <v>11</v>
      </c>
      <c r="C212" s="112" t="str">
        <f>IF(OR(Таблица!T18="3.1",Таблица!T18="3.2",Таблица!T18="3.3",Таблица!T18="3.4",Таблица!T18="4"),Таблица!B18,"нет")</f>
        <v>нет</v>
      </c>
      <c r="D212" s="110" t="s">
        <v>139</v>
      </c>
      <c r="E212" s="110" t="s">
        <v>144</v>
      </c>
      <c r="F212" s="99"/>
      <c r="G212" s="100"/>
      <c r="H212" s="101"/>
      <c r="I212" s="99"/>
      <c r="J212" s="100"/>
      <c r="K212" s="100"/>
      <c r="L212" s="101"/>
      <c r="M212" s="99"/>
      <c r="N212" s="100"/>
      <c r="O212" s="101"/>
    </row>
    <row r="213" spans="1:15" ht="38.25" hidden="1">
      <c r="A213" s="110" t="s">
        <v>145</v>
      </c>
      <c r="B213" s="111">
        <f>Таблица!A19</f>
        <v>12</v>
      </c>
      <c r="C213" s="112" t="str">
        <f>IF(OR(Таблица!T19="3.1",Таблица!T19="3.2",Таблица!T19="3.3",Таблица!T19="3.4",Таблица!T19="4"),Таблица!B19,"нет")</f>
        <v>нет</v>
      </c>
      <c r="D213" s="110" t="s">
        <v>139</v>
      </c>
      <c r="E213" s="110" t="s">
        <v>144</v>
      </c>
      <c r="F213" s="99"/>
      <c r="G213" s="100"/>
      <c r="H213" s="101"/>
      <c r="I213" s="99"/>
      <c r="J213" s="100"/>
      <c r="K213" s="100"/>
      <c r="L213" s="101"/>
      <c r="M213" s="99"/>
      <c r="N213" s="100"/>
      <c r="O213" s="101"/>
    </row>
    <row r="214" spans="1:15" ht="38.25" hidden="1">
      <c r="A214" s="110" t="s">
        <v>145</v>
      </c>
      <c r="B214" s="111">
        <f>Таблица!A20</f>
        <v>13</v>
      </c>
      <c r="C214" s="112" t="str">
        <f>IF(OR(Таблица!T20="3.1",Таблица!T20="3.2",Таблица!T20="3.3",Таблица!T20="3.4",Таблица!T20="4"),Таблица!B20,"нет")</f>
        <v>нет</v>
      </c>
      <c r="D214" s="110" t="s">
        <v>139</v>
      </c>
      <c r="E214" s="110" t="s">
        <v>144</v>
      </c>
      <c r="F214" s="99"/>
      <c r="G214" s="100"/>
      <c r="H214" s="101"/>
      <c r="I214" s="99"/>
      <c r="J214" s="100"/>
      <c r="K214" s="100"/>
      <c r="L214" s="101"/>
      <c r="M214" s="99"/>
      <c r="N214" s="100"/>
      <c r="O214" s="101"/>
    </row>
    <row r="215" spans="1:15" ht="38.25" hidden="1">
      <c r="A215" s="110" t="s">
        <v>145</v>
      </c>
      <c r="B215" s="111">
        <f>Таблица!A21</f>
        <v>14</v>
      </c>
      <c r="C215" s="112" t="str">
        <f>IF(OR(Таблица!T21="3.1",Таблица!T21="3.2",Таблица!T21="3.3",Таблица!T21="3.4",Таблица!T21="4"),Таблица!B21,"нет")</f>
        <v>нет</v>
      </c>
      <c r="D215" s="110" t="s">
        <v>139</v>
      </c>
      <c r="E215" s="110" t="s">
        <v>144</v>
      </c>
      <c r="F215" s="99"/>
      <c r="G215" s="100"/>
      <c r="H215" s="101"/>
      <c r="I215" s="99"/>
      <c r="J215" s="100"/>
      <c r="K215" s="100"/>
      <c r="L215" s="101"/>
      <c r="M215" s="99"/>
      <c r="N215" s="100"/>
      <c r="O215" s="101"/>
    </row>
    <row r="216" spans="1:15" ht="38.25" hidden="1">
      <c r="A216" s="110" t="s">
        <v>145</v>
      </c>
      <c r="B216" s="111">
        <f>Таблица!A22</f>
        <v>15</v>
      </c>
      <c r="C216" s="112" t="str">
        <f>IF(OR(Таблица!T22="3.1",Таблица!T22="3.2",Таблица!T22="3.3",Таблица!T22="3.4",Таблица!T22="4"),Таблица!B22,"нет")</f>
        <v>нет</v>
      </c>
      <c r="D216" s="110" t="s">
        <v>139</v>
      </c>
      <c r="E216" s="110" t="s">
        <v>144</v>
      </c>
      <c r="F216" s="99"/>
      <c r="G216" s="100"/>
      <c r="H216" s="101"/>
      <c r="I216" s="99"/>
      <c r="J216" s="100"/>
      <c r="K216" s="100"/>
      <c r="L216" s="101"/>
      <c r="M216" s="99"/>
      <c r="N216" s="100"/>
      <c r="O216" s="101"/>
    </row>
    <row r="217" spans="1:15" ht="38.25" hidden="1">
      <c r="A217" s="110" t="s">
        <v>145</v>
      </c>
      <c r="B217" s="111">
        <f>Таблица!A23</f>
        <v>16</v>
      </c>
      <c r="C217" s="112" t="str">
        <f>IF(OR(Таблица!T23="3.1",Таблица!T23="3.2",Таблица!T23="3.3",Таблица!T23="3.4",Таблица!T23="4"),Таблица!B23,"нет")</f>
        <v>нет</v>
      </c>
      <c r="D217" s="110" t="s">
        <v>139</v>
      </c>
      <c r="E217" s="110" t="s">
        <v>144</v>
      </c>
      <c r="F217" s="99"/>
      <c r="G217" s="100"/>
      <c r="H217" s="101"/>
      <c r="I217" s="99"/>
      <c r="J217" s="100"/>
      <c r="K217" s="100"/>
      <c r="L217" s="101"/>
      <c r="M217" s="99"/>
      <c r="N217" s="100"/>
      <c r="O217" s="101"/>
    </row>
    <row r="218" spans="1:15" ht="38.25" hidden="1">
      <c r="A218" s="110" t="s">
        <v>145</v>
      </c>
      <c r="B218" s="111">
        <f>Таблица!A24</f>
        <v>17</v>
      </c>
      <c r="C218" s="112" t="str">
        <f>IF(OR(Таблица!T24="3.1",Таблица!T24="3.2",Таблица!T24="3.3",Таблица!T24="3.4",Таблица!T24="4"),Таблица!B24,"нет")</f>
        <v>нет</v>
      </c>
      <c r="D218" s="110" t="s">
        <v>139</v>
      </c>
      <c r="E218" s="110" t="s">
        <v>144</v>
      </c>
      <c r="F218" s="99"/>
      <c r="G218" s="100"/>
      <c r="H218" s="101"/>
      <c r="I218" s="99"/>
      <c r="J218" s="100"/>
      <c r="K218" s="100"/>
      <c r="L218" s="101"/>
      <c r="M218" s="99"/>
      <c r="N218" s="100"/>
      <c r="O218" s="101"/>
    </row>
    <row r="219" spans="1:15" ht="38.25" hidden="1">
      <c r="A219" s="110" t="s">
        <v>145</v>
      </c>
      <c r="B219" s="111">
        <f>Таблица!A25</f>
        <v>18</v>
      </c>
      <c r="C219" s="112" t="str">
        <f>IF(OR(Таблица!T25="3.1",Таблица!T25="3.2",Таблица!T25="3.3",Таблица!T25="3.4",Таблица!T25="4"),Таблица!B25,"нет")</f>
        <v>нет</v>
      </c>
      <c r="D219" s="110" t="s">
        <v>139</v>
      </c>
      <c r="E219" s="110" t="s">
        <v>144</v>
      </c>
      <c r="F219" s="99"/>
      <c r="G219" s="100"/>
      <c r="H219" s="101"/>
      <c r="I219" s="99"/>
      <c r="J219" s="100"/>
      <c r="K219" s="100"/>
      <c r="L219" s="101"/>
      <c r="M219" s="99"/>
      <c r="N219" s="100"/>
      <c r="O219" s="101"/>
    </row>
    <row r="220" spans="1:15" ht="38.25" hidden="1">
      <c r="A220" s="110" t="s">
        <v>145</v>
      </c>
      <c r="B220" s="111">
        <f>Таблица!A26</f>
        <v>19</v>
      </c>
      <c r="C220" s="112" t="str">
        <f>IF(OR(Таблица!T26="3.1",Таблица!T26="3.2",Таблица!T26="3.3",Таблица!T26="3.4",Таблица!T26="4"),Таблица!B26,"нет")</f>
        <v>нет</v>
      </c>
      <c r="D220" s="110" t="s">
        <v>139</v>
      </c>
      <c r="E220" s="110" t="s">
        <v>144</v>
      </c>
      <c r="F220" s="99"/>
      <c r="G220" s="100"/>
      <c r="H220" s="101"/>
      <c r="I220" s="99"/>
      <c r="J220" s="100"/>
      <c r="K220" s="100"/>
      <c r="L220" s="101"/>
      <c r="M220" s="99"/>
      <c r="N220" s="100"/>
      <c r="O220" s="101"/>
    </row>
    <row r="221" spans="1:15" ht="38.25" hidden="1">
      <c r="A221" s="110" t="s">
        <v>145</v>
      </c>
      <c r="B221" s="111">
        <f>Таблица!A47</f>
        <v>38</v>
      </c>
      <c r="C221" s="112" t="str">
        <f>IF(OR(Таблица!T47="3.1",Таблица!T47="3.2",Таблица!T47="3.3",Таблица!T47="3.4",Таблица!T47="4"),Таблица!B47,"нет")</f>
        <v>нет</v>
      </c>
      <c r="D221" s="110" t="s">
        <v>139</v>
      </c>
      <c r="E221" s="110" t="s">
        <v>144</v>
      </c>
      <c r="F221" s="99"/>
      <c r="G221" s="100"/>
      <c r="H221" s="101"/>
      <c r="I221" s="99"/>
      <c r="J221" s="100"/>
      <c r="K221" s="100"/>
      <c r="L221" s="101"/>
      <c r="M221" s="99"/>
      <c r="N221" s="100"/>
      <c r="O221" s="101"/>
    </row>
    <row r="222" spans="1:1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1:15">
      <c r="A223" s="260" t="s">
        <v>159</v>
      </c>
      <c r="B223" s="260"/>
      <c r="C223" s="260"/>
      <c r="D223" s="115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</row>
    <row r="224" spans="1:15" ht="15.75">
      <c r="A224" s="103"/>
      <c r="B224" s="74"/>
      <c r="C224" s="103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</row>
    <row r="225" spans="1:15" ht="15.75" customHeight="1">
      <c r="A225" s="104"/>
      <c r="B225" s="74" t="s">
        <v>158</v>
      </c>
      <c r="C225" s="95"/>
      <c r="D225" s="95"/>
      <c r="E225" s="95"/>
      <c r="F225" s="95"/>
      <c r="G225" s="65"/>
      <c r="H225" s="65"/>
      <c r="I225" s="65"/>
      <c r="J225" s="65"/>
      <c r="K225" s="65"/>
    </row>
    <row r="226" spans="1:15" ht="15.75">
      <c r="A226" s="210" t="str">
        <f>[1]Лист1!$P$2</f>
        <v>заведующий</v>
      </c>
      <c r="B226" s="210"/>
      <c r="C226" s="210"/>
      <c r="D226" s="66"/>
      <c r="E226" s="211" t="str">
        <f>[1]Лист1!$S$2</f>
        <v>Жуланова В.В.</v>
      </c>
      <c r="F226" s="211"/>
      <c r="G226" s="211"/>
      <c r="H226" s="211"/>
      <c r="J226" s="114"/>
      <c r="K226" s="114"/>
      <c r="L226" s="114"/>
      <c r="M226" s="114"/>
    </row>
    <row r="227" spans="1:15" ht="15.75" customHeight="1">
      <c r="A227" s="252" t="s">
        <v>21</v>
      </c>
      <c r="B227" s="252"/>
      <c r="C227" s="252"/>
      <c r="D227" s="83" t="s">
        <v>16</v>
      </c>
      <c r="E227" s="209" t="s">
        <v>157</v>
      </c>
      <c r="F227" s="209"/>
      <c r="G227" s="209"/>
      <c r="H227" s="209"/>
      <c r="J227" s="209" t="s">
        <v>18</v>
      </c>
      <c r="K227" s="209"/>
      <c r="L227" s="209"/>
      <c r="M227" s="209"/>
    </row>
    <row r="228" spans="1:15" ht="15.75">
      <c r="A228" s="104"/>
      <c r="B228" s="74" t="s">
        <v>23</v>
      </c>
      <c r="C228" s="74"/>
      <c r="D228" s="74"/>
      <c r="E228" s="74"/>
      <c r="F228" s="74"/>
      <c r="J228" s="71"/>
      <c r="K228" s="71"/>
      <c r="L228" s="71"/>
    </row>
    <row r="229" spans="1:15" ht="15.75">
      <c r="A229" s="210" t="str">
        <f>[1]Лист1!$P$3</f>
        <v>зам. зав. по АХЧ</v>
      </c>
      <c r="B229" s="210"/>
      <c r="C229" s="210"/>
      <c r="D229" s="66"/>
      <c r="E229" s="211" t="str">
        <f>[1]Лист1!$S$3</f>
        <v>Дурбажева И.А.</v>
      </c>
      <c r="F229" s="211"/>
      <c r="G229" s="211"/>
      <c r="H229" s="211"/>
      <c r="J229" s="114"/>
      <c r="K229" s="114"/>
      <c r="L229" s="114"/>
      <c r="M229" s="114"/>
    </row>
    <row r="230" spans="1:15" ht="15.75" customHeight="1">
      <c r="A230" s="252" t="s">
        <v>21</v>
      </c>
      <c r="B230" s="252"/>
      <c r="C230" s="252"/>
      <c r="D230" s="83" t="s">
        <v>16</v>
      </c>
      <c r="E230" s="209" t="s">
        <v>157</v>
      </c>
      <c r="F230" s="209"/>
      <c r="G230" s="209"/>
      <c r="H230" s="209"/>
      <c r="J230" s="209" t="s">
        <v>18</v>
      </c>
      <c r="K230" s="209"/>
      <c r="L230" s="209"/>
      <c r="M230" s="209"/>
    </row>
    <row r="231" spans="1:15" ht="15.75">
      <c r="A231" s="210" t="str">
        <f>[1]Лист1!$P$4</f>
        <v>председатель проф. организации</v>
      </c>
      <c r="B231" s="210"/>
      <c r="C231" s="210"/>
      <c r="D231" s="66"/>
      <c r="E231" s="211" t="str">
        <f>[1]Лист1!$S$4</f>
        <v>Сивкова И.Н.</v>
      </c>
      <c r="F231" s="211"/>
      <c r="G231" s="211"/>
      <c r="H231" s="211"/>
      <c r="J231" s="114"/>
      <c r="K231" s="114"/>
      <c r="L231" s="114"/>
      <c r="M231" s="114"/>
    </row>
    <row r="232" spans="1:15" ht="15.75" customHeight="1">
      <c r="A232" s="252" t="s">
        <v>21</v>
      </c>
      <c r="B232" s="252"/>
      <c r="C232" s="252"/>
      <c r="D232" s="83" t="s">
        <v>16</v>
      </c>
      <c r="E232" s="209" t="s">
        <v>157</v>
      </c>
      <c r="F232" s="209"/>
      <c r="G232" s="209"/>
      <c r="H232" s="209"/>
      <c r="J232" s="209" t="s">
        <v>18</v>
      </c>
      <c r="K232" s="209"/>
      <c r="L232" s="209"/>
      <c r="M232" s="209"/>
    </row>
    <row r="233" spans="1:15" ht="15.75" hidden="1" customHeight="1">
      <c r="A233" s="210">
        <f>[1]Лист1!$P$5</f>
        <v>0</v>
      </c>
      <c r="B233" s="210"/>
      <c r="C233" s="210"/>
      <c r="D233" s="66"/>
      <c r="E233" s="211">
        <f>[1]Лист1!$S$5</f>
        <v>0</v>
      </c>
      <c r="F233" s="211"/>
      <c r="G233" s="211"/>
      <c r="H233" s="211"/>
      <c r="J233" s="114"/>
      <c r="K233" s="114"/>
      <c r="L233" s="114"/>
      <c r="M233" s="114"/>
      <c r="N233" s="116"/>
      <c r="O233" s="116"/>
    </row>
    <row r="234" spans="1:15" ht="15.75" hidden="1" customHeight="1">
      <c r="A234" s="252" t="s">
        <v>21</v>
      </c>
      <c r="B234" s="252"/>
      <c r="C234" s="252"/>
      <c r="D234" s="83" t="s">
        <v>16</v>
      </c>
      <c r="E234" s="209" t="s">
        <v>157</v>
      </c>
      <c r="F234" s="209"/>
      <c r="G234" s="209"/>
      <c r="H234" s="209"/>
      <c r="J234" s="209" t="s">
        <v>18</v>
      </c>
      <c r="K234" s="209"/>
      <c r="L234" s="209"/>
      <c r="M234" s="209"/>
      <c r="N234" s="116"/>
      <c r="O234" s="116"/>
    </row>
    <row r="235" spans="1:15" ht="15.75" hidden="1" customHeight="1">
      <c r="A235" s="210">
        <f>[1]Лист1!$P$6</f>
        <v>0</v>
      </c>
      <c r="B235" s="210"/>
      <c r="C235" s="210"/>
      <c r="D235" s="66"/>
      <c r="E235" s="211">
        <f>[1]Лист1!$S$6</f>
        <v>0</v>
      </c>
      <c r="F235" s="211"/>
      <c r="G235" s="211"/>
      <c r="H235" s="211"/>
      <c r="J235" s="114"/>
      <c r="K235" s="114"/>
      <c r="L235" s="114"/>
      <c r="M235" s="114"/>
      <c r="N235" s="116"/>
      <c r="O235" s="116"/>
    </row>
    <row r="236" spans="1:15" ht="15.75" hidden="1" customHeight="1">
      <c r="A236" s="252" t="s">
        <v>21</v>
      </c>
      <c r="B236" s="252"/>
      <c r="C236" s="252"/>
      <c r="D236" s="83" t="s">
        <v>16</v>
      </c>
      <c r="E236" s="209" t="s">
        <v>157</v>
      </c>
      <c r="F236" s="209"/>
      <c r="G236" s="209"/>
      <c r="H236" s="209"/>
      <c r="J236" s="209" t="s">
        <v>18</v>
      </c>
      <c r="K236" s="209"/>
      <c r="L236" s="209"/>
      <c r="M236" s="209"/>
      <c r="N236" s="116"/>
      <c r="O236" s="116"/>
    </row>
    <row r="237" spans="1:15" ht="15.75" hidden="1" customHeight="1">
      <c r="A237" s="210">
        <f>[1]Лист1!$P$7</f>
        <v>0</v>
      </c>
      <c r="B237" s="210"/>
      <c r="C237" s="210"/>
      <c r="D237" s="66"/>
      <c r="E237" s="211">
        <f>[1]Лист1!$S$7</f>
        <v>0</v>
      </c>
      <c r="F237" s="211"/>
      <c r="G237" s="211"/>
      <c r="H237" s="211"/>
      <c r="J237" s="114"/>
      <c r="K237" s="114"/>
      <c r="L237" s="114"/>
      <c r="M237" s="114"/>
      <c r="N237" s="116"/>
      <c r="O237" s="116"/>
    </row>
    <row r="238" spans="1:15" ht="15.75" hidden="1" customHeight="1">
      <c r="A238" s="252" t="s">
        <v>21</v>
      </c>
      <c r="B238" s="252"/>
      <c r="C238" s="252"/>
      <c r="D238" s="83" t="s">
        <v>16</v>
      </c>
      <c r="E238" s="209" t="s">
        <v>157</v>
      </c>
      <c r="F238" s="209"/>
      <c r="G238" s="209"/>
      <c r="H238" s="209"/>
      <c r="J238" s="209" t="s">
        <v>18</v>
      </c>
      <c r="K238" s="209"/>
      <c r="L238" s="209"/>
      <c r="M238" s="209"/>
      <c r="N238" s="116"/>
      <c r="O238" s="116"/>
    </row>
    <row r="239" spans="1:15" ht="15.75" hidden="1" customHeight="1">
      <c r="A239" s="210">
        <f>[1]Лист1!$P$8</f>
        <v>0</v>
      </c>
      <c r="B239" s="210"/>
      <c r="C239" s="210"/>
      <c r="D239" s="66"/>
      <c r="E239" s="211">
        <f>[1]Лист1!$S$8</f>
        <v>0</v>
      </c>
      <c r="F239" s="211"/>
      <c r="G239" s="211"/>
      <c r="H239" s="211"/>
      <c r="J239" s="114"/>
      <c r="K239" s="114"/>
      <c r="L239" s="114"/>
      <c r="M239" s="114"/>
      <c r="N239" s="116"/>
      <c r="O239" s="116"/>
    </row>
    <row r="240" spans="1:15" ht="15.75" hidden="1" customHeight="1">
      <c r="A240" s="252" t="s">
        <v>21</v>
      </c>
      <c r="B240" s="252"/>
      <c r="C240" s="252"/>
      <c r="D240" s="83" t="s">
        <v>16</v>
      </c>
      <c r="E240" s="209" t="s">
        <v>157</v>
      </c>
      <c r="F240" s="209"/>
      <c r="G240" s="209"/>
      <c r="H240" s="209"/>
      <c r="J240" s="209" t="s">
        <v>18</v>
      </c>
      <c r="K240" s="209"/>
      <c r="L240" s="209"/>
      <c r="M240" s="209"/>
      <c r="N240" s="116"/>
      <c r="O240" s="116"/>
    </row>
    <row r="241" spans="1:15" ht="15.75" hidden="1" customHeight="1">
      <c r="A241" s="210">
        <f>[1]Лист1!$P$9</f>
        <v>0</v>
      </c>
      <c r="B241" s="210"/>
      <c r="C241" s="210"/>
      <c r="D241" s="66"/>
      <c r="E241" s="211">
        <f>[1]Лист1!$S$9</f>
        <v>0</v>
      </c>
      <c r="F241" s="211"/>
      <c r="G241" s="211"/>
      <c r="H241" s="211"/>
      <c r="J241" s="114"/>
      <c r="K241" s="114"/>
      <c r="L241" s="114"/>
      <c r="M241" s="114"/>
      <c r="N241" s="116"/>
      <c r="O241" s="116"/>
    </row>
    <row r="242" spans="1:15" ht="15.75" hidden="1" customHeight="1">
      <c r="A242" s="252" t="s">
        <v>21</v>
      </c>
      <c r="B242" s="252"/>
      <c r="C242" s="252"/>
      <c r="D242" s="83" t="s">
        <v>16</v>
      </c>
      <c r="E242" s="209" t="s">
        <v>157</v>
      </c>
      <c r="F242" s="209"/>
      <c r="G242" s="209"/>
      <c r="H242" s="209"/>
      <c r="J242" s="209" t="s">
        <v>18</v>
      </c>
      <c r="K242" s="209"/>
      <c r="L242" s="209"/>
      <c r="M242" s="209"/>
      <c r="N242" s="116"/>
      <c r="O242" s="116"/>
    </row>
    <row r="243" spans="1:15" ht="15.75" hidden="1" customHeight="1">
      <c r="A243" s="210">
        <f>[1]Лист1!$P$10</f>
        <v>0</v>
      </c>
      <c r="B243" s="210"/>
      <c r="C243" s="210"/>
      <c r="D243" s="66"/>
      <c r="E243" s="211">
        <f>[1]Лист1!$S$10</f>
        <v>0</v>
      </c>
      <c r="F243" s="211"/>
      <c r="G243" s="211"/>
      <c r="H243" s="211"/>
      <c r="J243" s="114"/>
      <c r="K243" s="114"/>
      <c r="L243" s="114"/>
      <c r="M243" s="114"/>
    </row>
    <row r="244" spans="1:15" ht="15.75" hidden="1" customHeight="1">
      <c r="A244" s="252" t="s">
        <v>21</v>
      </c>
      <c r="B244" s="252"/>
      <c r="C244" s="252"/>
      <c r="D244" s="83" t="s">
        <v>16</v>
      </c>
      <c r="E244" s="209" t="s">
        <v>157</v>
      </c>
      <c r="F244" s="209"/>
      <c r="G244" s="209"/>
      <c r="H244" s="209"/>
      <c r="J244" s="209" t="s">
        <v>18</v>
      </c>
      <c r="K244" s="209"/>
      <c r="L244" s="209"/>
      <c r="M244" s="209"/>
    </row>
    <row r="245" spans="1:15" ht="15.7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</row>
    <row r="246" spans="1:15" ht="15.75">
      <c r="A246" s="105"/>
      <c r="B246" s="76" t="s">
        <v>24</v>
      </c>
      <c r="C246" s="76"/>
      <c r="D246" s="76"/>
      <c r="E246" s="76"/>
      <c r="F246" s="76"/>
      <c r="J246" s="65"/>
      <c r="K246" s="65"/>
      <c r="L246" s="65"/>
    </row>
    <row r="247" spans="1:15" ht="15.75">
      <c r="A247" s="105"/>
      <c r="B247" s="127"/>
      <c r="C247" s="127"/>
      <c r="D247" s="127"/>
      <c r="E247" s="127"/>
      <c r="F247" s="127"/>
      <c r="J247" s="65"/>
      <c r="K247" s="65"/>
      <c r="L247" s="65"/>
    </row>
    <row r="248" spans="1:15" ht="15.75">
      <c r="A248" s="210" t="str">
        <f>[1]Лист1!$J$64</f>
        <v>ведущий специалист</v>
      </c>
      <c r="B248" s="210"/>
      <c r="C248" s="210"/>
      <c r="D248" s="66"/>
      <c r="E248" s="211" t="str">
        <f>[1]Лист1!$M$64</f>
        <v>Нечаева А.В.</v>
      </c>
      <c r="F248" s="211"/>
      <c r="G248" s="211"/>
      <c r="H248" s="211"/>
      <c r="J248" s="114"/>
      <c r="K248" s="114"/>
      <c r="L248" s="114"/>
      <c r="M248" s="114"/>
    </row>
    <row r="249" spans="1:15" ht="15.75" customHeight="1">
      <c r="A249" s="252" t="s">
        <v>21</v>
      </c>
      <c r="B249" s="252"/>
      <c r="C249" s="252"/>
      <c r="D249" s="83" t="s">
        <v>16</v>
      </c>
      <c r="E249" s="209" t="s">
        <v>157</v>
      </c>
      <c r="F249" s="209"/>
      <c r="G249" s="209"/>
      <c r="H249" s="209"/>
      <c r="J249" s="209" t="s">
        <v>18</v>
      </c>
      <c r="K249" s="209"/>
      <c r="L249" s="209"/>
      <c r="M249" s="209"/>
    </row>
    <row r="250" spans="1:15">
      <c r="A250" s="103"/>
      <c r="B250" s="103"/>
      <c r="C250" s="103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</sheetData>
  <autoFilter ref="A6:P221">
    <filterColumn colId="2">
      <customFilters>
        <customFilter operator="notEqual" val="нет"/>
      </customFilters>
    </filterColumn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</autoFilter>
  <mergeCells count="60">
    <mergeCell ref="E239:H239"/>
    <mergeCell ref="E241:H241"/>
    <mergeCell ref="E243:H243"/>
    <mergeCell ref="A231:C231"/>
    <mergeCell ref="A233:C233"/>
    <mergeCell ref="A235:C235"/>
    <mergeCell ref="A237:C237"/>
    <mergeCell ref="A239:C239"/>
    <mergeCell ref="J230:M230"/>
    <mergeCell ref="E226:H226"/>
    <mergeCell ref="E227:H227"/>
    <mergeCell ref="J227:M227"/>
    <mergeCell ref="A230:C230"/>
    <mergeCell ref="A229:C229"/>
    <mergeCell ref="A223:C223"/>
    <mergeCell ref="A227:C227"/>
    <mergeCell ref="A226:C226"/>
    <mergeCell ref="E229:H229"/>
    <mergeCell ref="E230:H230"/>
    <mergeCell ref="F6:H6"/>
    <mergeCell ref="I6:L6"/>
    <mergeCell ref="M6:O6"/>
    <mergeCell ref="A1:O1"/>
    <mergeCell ref="A3:O3"/>
    <mergeCell ref="A5:C5"/>
    <mergeCell ref="F5:H5"/>
    <mergeCell ref="I5:L5"/>
    <mergeCell ref="M5:O5"/>
    <mergeCell ref="J249:M249"/>
    <mergeCell ref="E231:H231"/>
    <mergeCell ref="E232:H232"/>
    <mergeCell ref="J232:M232"/>
    <mergeCell ref="J236:M236"/>
    <mergeCell ref="J238:M238"/>
    <mergeCell ref="E244:H244"/>
    <mergeCell ref="J244:M244"/>
    <mergeCell ref="E234:H234"/>
    <mergeCell ref="J234:M234"/>
    <mergeCell ref="E240:H240"/>
    <mergeCell ref="J240:M240"/>
    <mergeCell ref="E242:H242"/>
    <mergeCell ref="J242:M242"/>
    <mergeCell ref="E248:H248"/>
    <mergeCell ref="E233:H233"/>
    <mergeCell ref="A249:C249"/>
    <mergeCell ref="A232:C232"/>
    <mergeCell ref="A234:C234"/>
    <mergeCell ref="A236:C236"/>
    <mergeCell ref="E236:H236"/>
    <mergeCell ref="A238:C238"/>
    <mergeCell ref="E238:H238"/>
    <mergeCell ref="E249:H249"/>
    <mergeCell ref="A244:C244"/>
    <mergeCell ref="A240:C240"/>
    <mergeCell ref="A242:C242"/>
    <mergeCell ref="A248:C248"/>
    <mergeCell ref="A241:C241"/>
    <mergeCell ref="A243:C243"/>
    <mergeCell ref="E235:H235"/>
    <mergeCell ref="E237:H237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topLeftCell="A11" workbookViewId="0">
      <selection activeCell="C20" sqref="C20:D20"/>
    </sheetView>
  </sheetViews>
  <sheetFormatPr defaultRowHeight="15"/>
  <cols>
    <col min="1" max="1" width="9.140625" style="134"/>
    <col min="2" max="2" width="16.42578125" style="134" customWidth="1"/>
    <col min="3" max="3" width="8.5703125" style="134" customWidth="1"/>
    <col min="4" max="4" width="7.85546875" style="134" customWidth="1"/>
    <col min="5" max="5" width="2.5703125" style="134" customWidth="1"/>
    <col min="6" max="6" width="4.85546875" style="134" customWidth="1"/>
    <col min="7" max="7" width="3.42578125" style="134" customWidth="1"/>
    <col min="8" max="8" width="8.42578125" style="134" customWidth="1"/>
    <col min="9" max="15" width="10" style="134" customWidth="1"/>
    <col min="16" max="16384" width="9.140625" style="134"/>
  </cols>
  <sheetData>
    <row r="1" spans="1:15">
      <c r="A1" s="261" t="s">
        <v>173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>
      <c r="A2" s="135" t="s">
        <v>174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>
      <c r="A4" s="137" t="s">
        <v>175</v>
      </c>
      <c r="B4" s="136"/>
      <c r="C4" s="136"/>
      <c r="D4" s="262" t="str">
        <f>[1]Лист1!$A$2</f>
        <v>Муниципальное автономное дошкольное образовательное учреждение "Детский сад №396" г. Перми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</row>
    <row r="5" spans="1:15">
      <c r="A5" s="137" t="s">
        <v>176</v>
      </c>
      <c r="B5" s="136"/>
      <c r="C5" s="136"/>
      <c r="D5" s="137" t="str">
        <f>[1]Лист1!$A$4</f>
        <v>614022, г. Пермь, ул. Подводников, 6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>
      <c r="A6" s="137" t="s">
        <v>177</v>
      </c>
      <c r="B6" s="136"/>
      <c r="C6" s="136"/>
      <c r="D6" s="136"/>
      <c r="E6" s="136"/>
      <c r="F6" s="136"/>
      <c r="G6" s="137" t="str">
        <f>D5</f>
        <v>614022, г. Пермь, ул. Подводников, 6</v>
      </c>
      <c r="H6" s="136"/>
      <c r="I6" s="136"/>
      <c r="J6" s="136"/>
      <c r="K6" s="136"/>
      <c r="L6" s="136"/>
      <c r="M6" s="136"/>
      <c r="N6" s="136"/>
      <c r="O6" s="136"/>
    </row>
    <row r="7" spans="1:15">
      <c r="A7" s="137" t="s">
        <v>178</v>
      </c>
      <c r="B7" s="136"/>
      <c r="C7" s="263">
        <f>[1]Лист1!$A$9</f>
        <v>5905235985</v>
      </c>
      <c r="D7" s="263"/>
      <c r="E7" s="263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>
      <c r="A8" s="137" t="s">
        <v>179</v>
      </c>
      <c r="B8" s="136"/>
      <c r="C8" s="138" t="str">
        <f>[1]Лист1!$N$9</f>
        <v>1055902853093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>
      <c r="A9" s="137" t="s">
        <v>180</v>
      </c>
      <c r="B9" s="136"/>
      <c r="C9" s="136"/>
      <c r="D9" s="136"/>
      <c r="E9" s="136"/>
      <c r="F9" s="136"/>
      <c r="G9" s="136"/>
      <c r="H9" s="136"/>
      <c r="I9" s="262" t="str">
        <f>[1]Лист1!$H$9</f>
        <v>80.10.1, 80.10, 80.10.3</v>
      </c>
      <c r="J9" s="262"/>
      <c r="K9" s="262"/>
      <c r="L9" s="262"/>
      <c r="M9" s="262"/>
      <c r="N9" s="262"/>
      <c r="O9" s="262"/>
    </row>
    <row r="10" spans="1:1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</row>
    <row r="11" spans="1:15">
      <c r="A11" s="264" t="s">
        <v>181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</row>
    <row r="12" spans="1:1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N12" s="136" t="s">
        <v>61</v>
      </c>
      <c r="O12" s="136"/>
    </row>
    <row r="14" spans="1:15" ht="60.75" customHeight="1">
      <c r="A14" s="274" t="s">
        <v>62</v>
      </c>
      <c r="B14" s="275"/>
      <c r="C14" s="274" t="s">
        <v>182</v>
      </c>
      <c r="D14" s="280"/>
      <c r="E14" s="280"/>
      <c r="F14" s="280"/>
      <c r="G14" s="280"/>
      <c r="H14" s="275"/>
      <c r="I14" s="267" t="s">
        <v>183</v>
      </c>
      <c r="J14" s="267"/>
      <c r="K14" s="267"/>
      <c r="L14" s="267"/>
      <c r="M14" s="267"/>
      <c r="N14" s="267"/>
      <c r="O14" s="267"/>
    </row>
    <row r="15" spans="1:15" ht="15" customHeight="1">
      <c r="A15" s="276"/>
      <c r="B15" s="277"/>
      <c r="C15" s="278"/>
      <c r="D15" s="281"/>
      <c r="E15" s="281"/>
      <c r="F15" s="281"/>
      <c r="G15" s="281"/>
      <c r="H15" s="279"/>
      <c r="I15" s="282" t="s">
        <v>65</v>
      </c>
      <c r="J15" s="282" t="s">
        <v>66</v>
      </c>
      <c r="K15" s="265" t="s">
        <v>67</v>
      </c>
      <c r="L15" s="265"/>
      <c r="M15" s="265"/>
      <c r="N15" s="265"/>
      <c r="O15" s="266" t="s">
        <v>68</v>
      </c>
    </row>
    <row r="16" spans="1:15" ht="37.5" customHeight="1">
      <c r="A16" s="278"/>
      <c r="B16" s="279"/>
      <c r="C16" s="267" t="s">
        <v>184</v>
      </c>
      <c r="D16" s="267"/>
      <c r="E16" s="268" t="s">
        <v>70</v>
      </c>
      <c r="F16" s="268"/>
      <c r="G16" s="268"/>
      <c r="H16" s="268"/>
      <c r="I16" s="282"/>
      <c r="J16" s="282"/>
      <c r="K16" s="139" t="s">
        <v>71</v>
      </c>
      <c r="L16" s="139" t="s">
        <v>72</v>
      </c>
      <c r="M16" s="139" t="s">
        <v>73</v>
      </c>
      <c r="N16" s="139" t="s">
        <v>74</v>
      </c>
      <c r="O16" s="266"/>
    </row>
    <row r="17" spans="1:15">
      <c r="A17" s="269" t="s">
        <v>75</v>
      </c>
      <c r="B17" s="270"/>
      <c r="C17" s="271">
        <f>Ведомость!C8:D8</f>
        <v>38</v>
      </c>
      <c r="D17" s="272"/>
      <c r="E17" s="271">
        <f>Ведомость!E8:H8</f>
        <v>38</v>
      </c>
      <c r="F17" s="273"/>
      <c r="G17" s="273"/>
      <c r="H17" s="272"/>
      <c r="I17" s="140">
        <f>Ведомость!I8</f>
        <v>0</v>
      </c>
      <c r="J17" s="140">
        <f>Ведомость!J8</f>
        <v>37</v>
      </c>
      <c r="K17" s="141">
        <f>Ведомость!K8</f>
        <v>1</v>
      </c>
      <c r="L17" s="141">
        <f>Ведомость!L8</f>
        <v>0</v>
      </c>
      <c r="M17" s="141">
        <f>Ведомость!M8</f>
        <v>0</v>
      </c>
      <c r="N17" s="141">
        <f>Ведомость!N8</f>
        <v>0</v>
      </c>
      <c r="O17" s="141">
        <f>Ведомость!O8</f>
        <v>0</v>
      </c>
    </row>
    <row r="18" spans="1:15" ht="27.75" customHeight="1">
      <c r="A18" s="283" t="s">
        <v>76</v>
      </c>
      <c r="B18" s="284"/>
      <c r="C18" s="271">
        <f>Ведомость!C9:D9</f>
        <v>52</v>
      </c>
      <c r="D18" s="272"/>
      <c r="E18" s="271">
        <f>Ведомость!E9:H9</f>
        <v>52</v>
      </c>
      <c r="F18" s="273"/>
      <c r="G18" s="273"/>
      <c r="H18" s="272"/>
      <c r="I18" s="140">
        <f>Ведомость!I9</f>
        <v>0</v>
      </c>
      <c r="J18" s="140">
        <f>Ведомость!J9</f>
        <v>50</v>
      </c>
      <c r="K18" s="141">
        <f>Ведомость!K9</f>
        <v>2</v>
      </c>
      <c r="L18" s="141">
        <f>Ведомость!L9</f>
        <v>0</v>
      </c>
      <c r="M18" s="141">
        <f>Ведомость!M9</f>
        <v>0</v>
      </c>
      <c r="N18" s="141">
        <f>Ведомость!N9</f>
        <v>0</v>
      </c>
      <c r="O18" s="141">
        <f>Ведомость!O9</f>
        <v>0</v>
      </c>
    </row>
    <row r="19" spans="1:15">
      <c r="A19" s="269" t="s">
        <v>77</v>
      </c>
      <c r="B19" s="270"/>
      <c r="C19" s="271">
        <f>Ведомость!C10:D10</f>
        <v>52</v>
      </c>
      <c r="D19" s="272"/>
      <c r="E19" s="271">
        <f>Ведомость!E10:H10</f>
        <v>52</v>
      </c>
      <c r="F19" s="273"/>
      <c r="G19" s="273"/>
      <c r="H19" s="272"/>
      <c r="I19" s="140">
        <f>Ведомость!I10</f>
        <v>0</v>
      </c>
      <c r="J19" s="140">
        <f>Ведомость!J10</f>
        <v>50</v>
      </c>
      <c r="K19" s="141">
        <f>Ведомость!K10</f>
        <v>2</v>
      </c>
      <c r="L19" s="141">
        <f>Ведомость!L10</f>
        <v>0</v>
      </c>
      <c r="M19" s="141">
        <f>Ведомость!M10</f>
        <v>0</v>
      </c>
      <c r="N19" s="141">
        <f>Ведомость!N10</f>
        <v>0</v>
      </c>
      <c r="O19" s="141">
        <f>Ведомость!O10</f>
        <v>0</v>
      </c>
    </row>
    <row r="20" spans="1:15">
      <c r="A20" s="283" t="s">
        <v>78</v>
      </c>
      <c r="B20" s="284"/>
      <c r="C20" s="271">
        <f>Ведомость!C11:D11</f>
        <v>0</v>
      </c>
      <c r="D20" s="272"/>
      <c r="E20" s="271">
        <f>Ведомость!E11:H11</f>
        <v>0</v>
      </c>
      <c r="F20" s="273"/>
      <c r="G20" s="273"/>
      <c r="H20" s="272"/>
      <c r="I20" s="140">
        <f>Ведомость!I11</f>
        <v>0</v>
      </c>
      <c r="J20" s="140">
        <f>Ведомость!J11</f>
        <v>0</v>
      </c>
      <c r="K20" s="141">
        <f>Ведомость!K11</f>
        <v>0</v>
      </c>
      <c r="L20" s="141">
        <f>Ведомость!L11</f>
        <v>0</v>
      </c>
      <c r="M20" s="141">
        <f>Ведомость!M11</f>
        <v>0</v>
      </c>
      <c r="N20" s="141">
        <f>Ведомость!N11</f>
        <v>0</v>
      </c>
      <c r="O20" s="141">
        <f>Ведомость!O11</f>
        <v>0</v>
      </c>
    </row>
    <row r="21" spans="1:15">
      <c r="A21" s="283" t="s">
        <v>79</v>
      </c>
      <c r="B21" s="284"/>
      <c r="C21" s="271">
        <f>Ведомость!C12:D12</f>
        <v>0</v>
      </c>
      <c r="D21" s="272"/>
      <c r="E21" s="271">
        <f>Ведомость!E12:H12</f>
        <v>0</v>
      </c>
      <c r="F21" s="273"/>
      <c r="G21" s="273"/>
      <c r="H21" s="272"/>
      <c r="I21" s="140">
        <f>Ведомость!I12</f>
        <v>0</v>
      </c>
      <c r="J21" s="140">
        <f>Ведомость!J12</f>
        <v>0</v>
      </c>
      <c r="K21" s="141">
        <f>Ведомость!K12</f>
        <v>0</v>
      </c>
      <c r="L21" s="141">
        <f>Ведомость!L12</f>
        <v>0</v>
      </c>
      <c r="M21" s="141">
        <f>Ведомость!M12</f>
        <v>0</v>
      </c>
      <c r="N21" s="141">
        <f>Ведомость!N12</f>
        <v>0</v>
      </c>
      <c r="O21" s="141">
        <f>Ведомость!O12</f>
        <v>0</v>
      </c>
    </row>
    <row r="22" spans="1:15" ht="25.5" customHeight="1">
      <c r="A22" s="142" t="s">
        <v>185</v>
      </c>
    </row>
    <row r="24" spans="1:15">
      <c r="A24" s="143" t="s">
        <v>186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 t="s">
        <v>187</v>
      </c>
      <c r="N24" s="143" t="s">
        <v>188</v>
      </c>
    </row>
  </sheetData>
  <mergeCells count="29">
    <mergeCell ref="A20:B20"/>
    <mergeCell ref="C20:D20"/>
    <mergeCell ref="E20:H20"/>
    <mergeCell ref="A21:B21"/>
    <mergeCell ref="C21:D21"/>
    <mergeCell ref="E21:H21"/>
    <mergeCell ref="A18:B18"/>
    <mergeCell ref="C18:D18"/>
    <mergeCell ref="E18:H18"/>
    <mergeCell ref="A19:B19"/>
    <mergeCell ref="C19:D19"/>
    <mergeCell ref="E19:H19"/>
    <mergeCell ref="K15:N15"/>
    <mergeCell ref="O15:O16"/>
    <mergeCell ref="C16:D16"/>
    <mergeCell ref="E16:H16"/>
    <mergeCell ref="A17:B17"/>
    <mergeCell ref="C17:D17"/>
    <mergeCell ref="E17:H17"/>
    <mergeCell ref="A14:B16"/>
    <mergeCell ref="C14:H15"/>
    <mergeCell ref="I14:O14"/>
    <mergeCell ref="I15:I16"/>
    <mergeCell ref="J15:J16"/>
    <mergeCell ref="A1:O1"/>
    <mergeCell ref="D4:O4"/>
    <mergeCell ref="C7:E7"/>
    <mergeCell ref="I9:O9"/>
    <mergeCell ref="A11:O11"/>
  </mergeCells>
  <conditionalFormatting sqref="E17:H17">
    <cfRule type="expression" dxfId="9" priority="9">
      <formula>$E$17&gt;$I$17+$J$17+$K$17+$L$17+$M$17+$N$17+$O$17</formula>
    </cfRule>
    <cfRule type="expression" dxfId="8" priority="10">
      <formula>$E$17&lt;$I$17+$J$17+$K$17+$L$17+$M$17+$N$17+$O$17</formula>
    </cfRule>
  </conditionalFormatting>
  <conditionalFormatting sqref="E18:H18">
    <cfRule type="expression" dxfId="7" priority="7">
      <formula>E18&gt;I18+J18+K18+L18+M18+N18+O18</formula>
    </cfRule>
    <cfRule type="expression" dxfId="6" priority="8">
      <formula>E18&lt;I18+J18+K18+L18+M18+N18+O18</formula>
    </cfRule>
  </conditionalFormatting>
  <conditionalFormatting sqref="E19:H19">
    <cfRule type="expression" dxfId="5" priority="5">
      <formula>E19&gt;I19+J19+K19+L19+M19+N19+O19</formula>
    </cfRule>
    <cfRule type="expression" dxfId="4" priority="6">
      <formula>E19&lt;I19+J19+K19+L19+M19+N19+O19</formula>
    </cfRule>
  </conditionalFormatting>
  <conditionalFormatting sqref="E20:H20">
    <cfRule type="expression" dxfId="3" priority="3">
      <formula>E20&gt;I20+J20+K20+L20+M20+N20+O20</formula>
    </cfRule>
    <cfRule type="expression" dxfId="2" priority="4">
      <formula>E20&lt;I20+J20+K20+L20+M20+N20+O20</formula>
    </cfRule>
  </conditionalFormatting>
  <conditionalFormatting sqref="E21:H21">
    <cfRule type="expression" dxfId="1" priority="1">
      <formula>E21&gt;I21+J21+K21+L21+M21+N21+O21</formula>
    </cfRule>
    <cfRule type="expression" dxfId="0" priority="2">
      <formula>E21&lt;I21+J21+K21+L21+M21+N21+O21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7"/>
  <sheetViews>
    <sheetView view="pageLayout" workbookViewId="0">
      <selection activeCell="C40" sqref="C40"/>
    </sheetView>
  </sheetViews>
  <sheetFormatPr defaultRowHeight="15"/>
  <cols>
    <col min="1" max="1" width="4.85546875" style="134" customWidth="1"/>
    <col min="2" max="2" width="18" style="134" customWidth="1"/>
    <col min="3" max="3" width="24.5703125" style="134" customWidth="1"/>
    <col min="4" max="4" width="5.7109375" style="134" customWidth="1"/>
    <col min="5" max="5" width="4.28515625" style="134" customWidth="1"/>
    <col min="6" max="6" width="4" style="134" customWidth="1"/>
    <col min="7" max="7" width="5.42578125" style="134" customWidth="1"/>
    <col min="8" max="8" width="5.42578125" style="134" hidden="1" customWidth="1"/>
    <col min="9" max="11" width="4.7109375" style="134" customWidth="1"/>
    <col min="12" max="12" width="4.7109375" style="134" hidden="1" customWidth="1"/>
    <col min="13" max="14" width="4.7109375" style="134" customWidth="1"/>
    <col min="15" max="15" width="4.7109375" style="134" hidden="1" customWidth="1"/>
    <col min="16" max="22" width="4.7109375" style="134" customWidth="1"/>
    <col min="23" max="23" width="5.5703125" style="134" customWidth="1"/>
    <col min="24" max="28" width="3" style="134" hidden="1" customWidth="1"/>
    <col min="29" max="32" width="3.140625" style="134" hidden="1" customWidth="1"/>
    <col min="33" max="37" width="3" style="134" hidden="1" customWidth="1"/>
    <col min="38" max="38" width="3.5703125" style="134" hidden="1" customWidth="1"/>
    <col min="39" max="41" width="3" style="134" hidden="1" customWidth="1"/>
    <col min="42" max="43" width="2.7109375" style="134" hidden="1" customWidth="1"/>
    <col min="44" max="44" width="3.5703125" style="134" hidden="1" customWidth="1"/>
    <col min="45" max="45" width="14.7109375" style="134" customWidth="1"/>
    <col min="46" max="16384" width="9.140625" style="134"/>
  </cols>
  <sheetData>
    <row r="1" spans="1:48">
      <c r="T1" s="144" t="s">
        <v>173</v>
      </c>
    </row>
    <row r="2" spans="1:48">
      <c r="B2" s="143" t="str">
        <f>'Табл 1 для Трудинсп'!A4</f>
        <v>Полное наименование работодателя:</v>
      </c>
      <c r="C2" s="143"/>
      <c r="D2" s="262" t="str">
        <f>[1]Лист1!$A$2</f>
        <v>Муниципальное автономное дошкольное образовательное учреждение "Детский сад №396" г. Перми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</row>
    <row r="3" spans="1:48">
      <c r="B3" s="143" t="str">
        <f>'Табл 1 для Трудинсп'!A5</f>
        <v>Место нахождения работодателя:</v>
      </c>
      <c r="C3" s="143"/>
      <c r="D3" s="143" t="str">
        <f>[1]Лист1!$A$4</f>
        <v>614022, г. Пермь, ул. Подводников, 6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</row>
    <row r="4" spans="1:48">
      <c r="B4" s="143" t="str">
        <f>'Табл 1 для Трудинсп'!A6</f>
        <v>Место осуществления деятельности работодателя:</v>
      </c>
      <c r="C4" s="143"/>
      <c r="D4" s="143"/>
      <c r="F4" s="143" t="str">
        <f>D3</f>
        <v>614022, г. Пермь, ул. Подводников, 6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</row>
    <row r="5" spans="1:48">
      <c r="B5" s="143" t="str">
        <f>'Табл 1 для Трудинсп'!A7</f>
        <v>ИНН работодателя:</v>
      </c>
      <c r="D5" s="263">
        <f>[1]Лист1!$A$9</f>
        <v>5905235985</v>
      </c>
      <c r="E5" s="263"/>
      <c r="F5" s="263"/>
      <c r="G5" s="263"/>
      <c r="H5" s="263"/>
      <c r="I5" s="263"/>
      <c r="J5" s="26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</row>
    <row r="6" spans="1:48">
      <c r="B6" s="143" t="str">
        <f>'Табл 1 для Трудинсп'!A8</f>
        <v>ОГРН работодателя:</v>
      </c>
      <c r="D6" s="145" t="str">
        <f>[1]Лист1!$N$9</f>
        <v>1055902853093</v>
      </c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</row>
    <row r="7" spans="1:48">
      <c r="B7" s="143" t="str">
        <f>'Табл 1 для Трудинсп'!A9</f>
        <v>Код освновного вида экономической деятельности ОКВЭД:</v>
      </c>
      <c r="C7" s="143"/>
      <c r="D7" s="143"/>
      <c r="E7" s="143"/>
      <c r="G7" s="262" t="str">
        <f>[1]Лист1!$H$9</f>
        <v>80.10.1, 80.10, 80.10.3</v>
      </c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</row>
    <row r="9" spans="1:48" ht="15" customHeight="1">
      <c r="A9" s="288" t="s">
        <v>189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146"/>
      <c r="AU9" s="146"/>
      <c r="AV9" s="146"/>
    </row>
    <row r="10" spans="1:48" ht="1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289" t="s">
        <v>80</v>
      </c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</row>
    <row r="12" spans="1:48" ht="15" customHeight="1">
      <c r="A12" s="224" t="s">
        <v>190</v>
      </c>
      <c r="B12" s="290" t="s">
        <v>191</v>
      </c>
      <c r="C12" s="290" t="s">
        <v>192</v>
      </c>
      <c r="D12" s="230" t="s">
        <v>193</v>
      </c>
      <c r="E12" s="228" t="s">
        <v>82</v>
      </c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9" t="s">
        <v>83</v>
      </c>
      <c r="W12" s="229" t="s">
        <v>84</v>
      </c>
      <c r="X12" s="148"/>
      <c r="AS12" s="286" t="s">
        <v>194</v>
      </c>
    </row>
    <row r="13" spans="1:48" ht="139.5">
      <c r="A13" s="225"/>
      <c r="B13" s="291"/>
      <c r="C13" s="291"/>
      <c r="D13" s="292"/>
      <c r="E13" s="130" t="s">
        <v>93</v>
      </c>
      <c r="F13" s="130" t="s">
        <v>94</v>
      </c>
      <c r="G13" s="130" t="s">
        <v>31</v>
      </c>
      <c r="H13" s="96" t="s">
        <v>132</v>
      </c>
      <c r="I13" s="130" t="s">
        <v>3</v>
      </c>
      <c r="J13" s="130" t="s">
        <v>11</v>
      </c>
      <c r="K13" s="130" t="s">
        <v>12</v>
      </c>
      <c r="L13" s="96" t="s">
        <v>136</v>
      </c>
      <c r="M13" s="130" t="s">
        <v>4</v>
      </c>
      <c r="N13" s="130" t="s">
        <v>5</v>
      </c>
      <c r="O13" s="96" t="s">
        <v>141</v>
      </c>
      <c r="P13" s="130" t="s">
        <v>95</v>
      </c>
      <c r="Q13" s="130" t="s">
        <v>6</v>
      </c>
      <c r="R13" s="130" t="s">
        <v>96</v>
      </c>
      <c r="S13" s="130" t="s">
        <v>8</v>
      </c>
      <c r="T13" s="130" t="s">
        <v>97</v>
      </c>
      <c r="U13" s="130" t="s">
        <v>98</v>
      </c>
      <c r="V13" s="230"/>
      <c r="W13" s="230"/>
      <c r="X13" s="149" t="s">
        <v>195</v>
      </c>
      <c r="Y13" s="149" t="s">
        <v>116</v>
      </c>
      <c r="Z13" s="149" t="s">
        <v>196</v>
      </c>
      <c r="AA13" s="149" t="s">
        <v>117</v>
      </c>
      <c r="AB13" s="149" t="s">
        <v>197</v>
      </c>
      <c r="AC13" s="149" t="s">
        <v>118</v>
      </c>
      <c r="AD13" s="149" t="s">
        <v>198</v>
      </c>
      <c r="AE13" s="149" t="s">
        <v>119</v>
      </c>
      <c r="AF13" s="149" t="s">
        <v>199</v>
      </c>
      <c r="AG13" s="149" t="s">
        <v>120</v>
      </c>
      <c r="AH13" s="149" t="s">
        <v>200</v>
      </c>
      <c r="AI13" s="149" t="s">
        <v>121</v>
      </c>
      <c r="AJ13" s="149" t="s">
        <v>201</v>
      </c>
      <c r="AK13" s="149" t="s">
        <v>122</v>
      </c>
      <c r="AL13" s="149" t="s">
        <v>123</v>
      </c>
      <c r="AM13" s="149" t="s">
        <v>124</v>
      </c>
      <c r="AN13" s="149" t="s">
        <v>125</v>
      </c>
      <c r="AO13" s="149" t="s">
        <v>126</v>
      </c>
      <c r="AP13" s="149" t="s">
        <v>127</v>
      </c>
      <c r="AQ13" s="149" t="s">
        <v>128</v>
      </c>
      <c r="AR13" s="149" t="s">
        <v>129</v>
      </c>
      <c r="AS13" s="287"/>
    </row>
    <row r="14" spans="1:48" s="155" customFormat="1">
      <c r="A14" s="128">
        <v>1</v>
      </c>
      <c r="B14" s="128">
        <v>2</v>
      </c>
      <c r="C14" s="128">
        <v>3</v>
      </c>
      <c r="D14" s="129">
        <v>4</v>
      </c>
      <c r="E14" s="129">
        <v>5</v>
      </c>
      <c r="F14" s="129">
        <v>6</v>
      </c>
      <c r="G14" s="129">
        <v>7</v>
      </c>
      <c r="H14" s="129"/>
      <c r="I14" s="129">
        <v>8</v>
      </c>
      <c r="J14" s="129">
        <v>9</v>
      </c>
      <c r="K14" s="129">
        <v>10</v>
      </c>
      <c r="L14" s="129"/>
      <c r="M14" s="129">
        <v>11</v>
      </c>
      <c r="N14" s="129">
        <v>12</v>
      </c>
      <c r="O14" s="129"/>
      <c r="P14" s="129">
        <v>13</v>
      </c>
      <c r="Q14" s="129">
        <v>14</v>
      </c>
      <c r="R14" s="129">
        <v>15</v>
      </c>
      <c r="S14" s="129">
        <v>16</v>
      </c>
      <c r="T14" s="129">
        <v>17</v>
      </c>
      <c r="U14" s="129">
        <v>18</v>
      </c>
      <c r="V14" s="129">
        <v>19</v>
      </c>
      <c r="W14" s="129">
        <v>20</v>
      </c>
      <c r="X14" s="150"/>
      <c r="Y14" s="151"/>
      <c r="Z14" s="151"/>
      <c r="AA14" s="152"/>
      <c r="AB14" s="152"/>
      <c r="AC14" s="152"/>
      <c r="AD14" s="152"/>
      <c r="AE14" s="153"/>
      <c r="AF14" s="153"/>
      <c r="AG14" s="153"/>
      <c r="AH14" s="153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4">
        <v>21</v>
      </c>
    </row>
    <row r="15" spans="1:48" ht="33.75">
      <c r="A15" s="156">
        <f>Перечень!A11</f>
        <v>1</v>
      </c>
      <c r="B15" s="157">
        <f>Перечень!C11</f>
        <v>21959</v>
      </c>
      <c r="C15" s="157" t="s">
        <v>223</v>
      </c>
      <c r="D15" s="54">
        <f>Перечень!D11</f>
        <v>1</v>
      </c>
      <c r="E15" s="55" t="str">
        <f>Таблица!F8</f>
        <v>-</v>
      </c>
      <c r="F15" s="55" t="str">
        <f>Таблица!G8</f>
        <v>-</v>
      </c>
      <c r="G15" s="55" t="str">
        <f>Таблица!G7</f>
        <v>-</v>
      </c>
      <c r="H15" s="55" t="str">
        <f>Таблица!I8</f>
        <v>-</v>
      </c>
      <c r="I15" s="55" t="str">
        <f>Таблица!I7</f>
        <v>-</v>
      </c>
      <c r="J15" s="55" t="str">
        <f>Таблица!J7</f>
        <v>-</v>
      </c>
      <c r="K15" s="55" t="str">
        <f>Таблица!K7</f>
        <v>-</v>
      </c>
      <c r="L15" s="55">
        <f>Таблица!L7</f>
        <v>0</v>
      </c>
      <c r="M15" s="55" t="str">
        <f>Таблица!M7</f>
        <v>-</v>
      </c>
      <c r="N15" s="55" t="str">
        <f>Таблица!N7</f>
        <v>-</v>
      </c>
      <c r="O15" s="55">
        <f>Таблица!O7</f>
        <v>0</v>
      </c>
      <c r="P15" s="55" t="str">
        <f>Таблица!P7</f>
        <v>-</v>
      </c>
      <c r="Q15" s="55" t="str">
        <f>Таблица!Q7</f>
        <v>-</v>
      </c>
      <c r="R15" s="55" t="str">
        <f>Таблица!R7</f>
        <v>1</v>
      </c>
      <c r="S15" s="55" t="str">
        <f>Таблица!S7</f>
        <v>2</v>
      </c>
      <c r="T15" s="55" t="str">
        <f>Таблица!T7</f>
        <v>1</v>
      </c>
      <c r="U15" s="55" t="str">
        <f>Таблица!U7</f>
        <v>-</v>
      </c>
      <c r="V15" s="55" t="str">
        <f>Таблица!V7</f>
        <v>2</v>
      </c>
      <c r="W15" s="55" t="str">
        <f>Таблица!W7</f>
        <v>-</v>
      </c>
      <c r="X15" s="55" t="str">
        <f>Таблица!X7</f>
        <v>нет</v>
      </c>
      <c r="Y15" s="55" t="str">
        <f>Таблица!Y7</f>
        <v>нет</v>
      </c>
      <c r="Z15" s="55" t="str">
        <f>Таблица!Z7</f>
        <v>нет</v>
      </c>
      <c r="AA15" s="55" t="str">
        <f>Таблица!AA7</f>
        <v>нет</v>
      </c>
      <c r="AB15" s="55" t="str">
        <f>Таблица!AB7</f>
        <v>нет</v>
      </c>
      <c r="AC15" s="55">
        <f>Таблица!AC7</f>
        <v>0</v>
      </c>
      <c r="AD15" s="55">
        <f>Таблица!AD7</f>
        <v>1</v>
      </c>
      <c r="AE15" s="55">
        <f>Таблица!AE7</f>
        <v>0</v>
      </c>
      <c r="AF15" s="55">
        <f>Таблица!AF7</f>
        <v>0</v>
      </c>
      <c r="AG15" s="55">
        <f>Таблица!AG7</f>
        <v>0</v>
      </c>
      <c r="AH15" s="55">
        <f>Таблица!AH7</f>
        <v>0</v>
      </c>
      <c r="AI15" s="55">
        <f>Таблица!AI7</f>
        <v>0</v>
      </c>
      <c r="AJ15" s="55">
        <f>Таблица!AJ7</f>
        <v>0</v>
      </c>
      <c r="AK15" s="55">
        <f>Таблица!AK7</f>
        <v>1</v>
      </c>
      <c r="AL15" s="55">
        <f>Таблица!AL7</f>
        <v>0</v>
      </c>
      <c r="AM15" s="55">
        <f>Таблица!AM7</f>
        <v>0</v>
      </c>
      <c r="AN15" s="55">
        <f>Таблица!AN7</f>
        <v>0</v>
      </c>
      <c r="AO15" s="55">
        <f>Таблица!AO7</f>
        <v>0</v>
      </c>
      <c r="AP15" s="55">
        <f>Таблица!AP7</f>
        <v>0</v>
      </c>
      <c r="AQ15" s="55" t="str">
        <f>Таблица!AQ7</f>
        <v>да</v>
      </c>
      <c r="AR15" s="55">
        <f>Таблица!AR7</f>
        <v>0</v>
      </c>
      <c r="AS15" s="54" t="s">
        <v>258</v>
      </c>
    </row>
    <row r="16" spans="1:48" ht="33.75">
      <c r="A16" s="156">
        <f>Перечень!A12</f>
        <v>2</v>
      </c>
      <c r="B16" s="157" t="str">
        <f>Перечень!C12</f>
        <v>21959 03</v>
      </c>
      <c r="C16" s="157" t="s">
        <v>224</v>
      </c>
      <c r="D16" s="54">
        <f>Перечень!D12</f>
        <v>1</v>
      </c>
      <c r="E16" s="55" t="str">
        <f>Таблица!F9</f>
        <v>-</v>
      </c>
      <c r="F16" s="55" t="str">
        <f>Таблица!G9</f>
        <v>-</v>
      </c>
      <c r="G16" s="55" t="str">
        <f>Таблица!G8</f>
        <v>-</v>
      </c>
      <c r="H16" s="55" t="str">
        <f>Таблица!I9</f>
        <v>-</v>
      </c>
      <c r="I16" s="55" t="str">
        <f>Таблица!I8</f>
        <v>-</v>
      </c>
      <c r="J16" s="55" t="str">
        <f>Таблица!J8</f>
        <v>-</v>
      </c>
      <c r="K16" s="55" t="str">
        <f>Таблица!K8</f>
        <v>-</v>
      </c>
      <c r="L16" s="55">
        <f>Таблица!L8</f>
        <v>0</v>
      </c>
      <c r="M16" s="55" t="str">
        <f>Таблица!M8</f>
        <v>-</v>
      </c>
      <c r="N16" s="55" t="str">
        <f>Таблица!N8</f>
        <v>-</v>
      </c>
      <c r="O16" s="55">
        <f>Таблица!O8</f>
        <v>0</v>
      </c>
      <c r="P16" s="55" t="str">
        <f>Таблица!P8</f>
        <v>-</v>
      </c>
      <c r="Q16" s="55" t="str">
        <f>Таблица!Q8</f>
        <v>-</v>
      </c>
      <c r="R16" s="55" t="str">
        <f>Таблица!R8</f>
        <v>1</v>
      </c>
      <c r="S16" s="55" t="str">
        <f>Таблица!S8</f>
        <v>2</v>
      </c>
      <c r="T16" s="55" t="str">
        <f>Таблица!T8</f>
        <v>1</v>
      </c>
      <c r="U16" s="55" t="str">
        <f>Таблица!U8</f>
        <v>-</v>
      </c>
      <c r="V16" s="55" t="str">
        <f>Таблица!V8</f>
        <v>2</v>
      </c>
      <c r="W16" s="55" t="str">
        <f>Таблица!W8</f>
        <v>-</v>
      </c>
      <c r="X16" s="55" t="str">
        <f>Таблица!X8</f>
        <v>нет</v>
      </c>
      <c r="Y16" s="55" t="str">
        <f>Таблица!Y8</f>
        <v>нет</v>
      </c>
      <c r="Z16" s="55" t="str">
        <f>Таблица!Z8</f>
        <v>нет</v>
      </c>
      <c r="AA16" s="55" t="str">
        <f>Таблица!AA8</f>
        <v>нет</v>
      </c>
      <c r="AB16" s="55" t="str">
        <f>Таблица!AB8</f>
        <v>нет</v>
      </c>
      <c r="AC16" s="55">
        <f>Таблица!AC8</f>
        <v>0</v>
      </c>
      <c r="AD16" s="55">
        <f>Таблица!AD8</f>
        <v>1</v>
      </c>
      <c r="AE16" s="55">
        <f>Таблица!AE8</f>
        <v>0</v>
      </c>
      <c r="AF16" s="55">
        <f>Таблица!AF8</f>
        <v>0</v>
      </c>
      <c r="AG16" s="55">
        <f>Таблица!AG8</f>
        <v>0</v>
      </c>
      <c r="AH16" s="55">
        <f>Таблица!AH8</f>
        <v>0</v>
      </c>
      <c r="AI16" s="55">
        <f>Таблица!AI8</f>
        <v>0</v>
      </c>
      <c r="AJ16" s="55">
        <f>Таблица!AJ8</f>
        <v>0</v>
      </c>
      <c r="AK16" s="55">
        <f>Таблица!AK8</f>
        <v>1</v>
      </c>
      <c r="AL16" s="55">
        <f>Таблица!AL8</f>
        <v>0</v>
      </c>
      <c r="AM16" s="55">
        <f>Таблица!AM8</f>
        <v>0</v>
      </c>
      <c r="AN16" s="55">
        <f>Таблица!AN8</f>
        <v>0</v>
      </c>
      <c r="AO16" s="55">
        <f>Таблица!AO8</f>
        <v>0</v>
      </c>
      <c r="AP16" s="55">
        <f>Таблица!AP8</f>
        <v>0</v>
      </c>
      <c r="AQ16" s="55" t="str">
        <f>Таблица!AQ8</f>
        <v>да</v>
      </c>
      <c r="AR16" s="55">
        <f>Таблица!AR8</f>
        <v>0</v>
      </c>
      <c r="AS16" s="54" t="s">
        <v>258</v>
      </c>
    </row>
    <row r="17" spans="1:45" ht="22.5">
      <c r="A17" s="156">
        <f>Перечень!A13</f>
        <v>3</v>
      </c>
      <c r="B17" s="157" t="str">
        <f>Перечень!C13</f>
        <v>21959 03</v>
      </c>
      <c r="C17" s="157" t="s">
        <v>225</v>
      </c>
      <c r="D17" s="54">
        <f>Перечень!D13</f>
        <v>1</v>
      </c>
      <c r="E17" s="55" t="str">
        <f>Таблица!F10</f>
        <v>-</v>
      </c>
      <c r="F17" s="55" t="str">
        <f>Таблица!G10</f>
        <v>-</v>
      </c>
      <c r="G17" s="55" t="str">
        <f>Таблица!G9</f>
        <v>-</v>
      </c>
      <c r="H17" s="55" t="str">
        <f>Таблица!I10</f>
        <v>-</v>
      </c>
      <c r="I17" s="55" t="str">
        <f>Таблица!I9</f>
        <v>-</v>
      </c>
      <c r="J17" s="55" t="str">
        <f>Таблица!J9</f>
        <v>-</v>
      </c>
      <c r="K17" s="55" t="str">
        <f>Таблица!K9</f>
        <v>-</v>
      </c>
      <c r="L17" s="55">
        <f>Таблица!L9</f>
        <v>0</v>
      </c>
      <c r="M17" s="55" t="str">
        <f>Таблица!M9</f>
        <v>-</v>
      </c>
      <c r="N17" s="55" t="str">
        <f>Таблица!N9</f>
        <v>-</v>
      </c>
      <c r="O17" s="55">
        <f>Таблица!O9</f>
        <v>0</v>
      </c>
      <c r="P17" s="55" t="str">
        <f>Таблица!P9</f>
        <v>-</v>
      </c>
      <c r="Q17" s="55" t="str">
        <f>Таблица!Q9</f>
        <v>-</v>
      </c>
      <c r="R17" s="55" t="str">
        <f>Таблица!R9</f>
        <v>1</v>
      </c>
      <c r="S17" s="55" t="str">
        <f>Таблица!S9</f>
        <v>2</v>
      </c>
      <c r="T17" s="55" t="str">
        <f>Таблица!T9</f>
        <v>1</v>
      </c>
      <c r="U17" s="55" t="str">
        <f>Таблица!U9</f>
        <v>-</v>
      </c>
      <c r="V17" s="55" t="str">
        <f>Таблица!V9</f>
        <v>2</v>
      </c>
      <c r="W17" s="55" t="str">
        <f>Таблица!W9</f>
        <v>-</v>
      </c>
      <c r="X17" s="55" t="str">
        <f>Таблица!X9</f>
        <v>нет</v>
      </c>
      <c r="Y17" s="55" t="str">
        <f>Таблица!Y9</f>
        <v>нет</v>
      </c>
      <c r="Z17" s="55" t="str">
        <f>Таблица!Z9</f>
        <v>нет</v>
      </c>
      <c r="AA17" s="55" t="str">
        <f>Таблица!AA9</f>
        <v>нет</v>
      </c>
      <c r="AB17" s="55" t="str">
        <f>Таблица!AB9</f>
        <v>нет</v>
      </c>
      <c r="AC17" s="55">
        <f>Таблица!AC9</f>
        <v>0</v>
      </c>
      <c r="AD17" s="55">
        <f>Таблица!AD9</f>
        <v>1</v>
      </c>
      <c r="AE17" s="55">
        <f>Таблица!AE9</f>
        <v>0</v>
      </c>
      <c r="AF17" s="55">
        <f>Таблица!AF9</f>
        <v>0</v>
      </c>
      <c r="AG17" s="55">
        <f>Таблица!AG9</f>
        <v>0</v>
      </c>
      <c r="AH17" s="55">
        <f>Таблица!AH9</f>
        <v>0</v>
      </c>
      <c r="AI17" s="55">
        <f>Таблица!AI9</f>
        <v>0</v>
      </c>
      <c r="AJ17" s="55">
        <f>Таблица!AJ9</f>
        <v>0</v>
      </c>
      <c r="AK17" s="55">
        <f>Таблица!AK9</f>
        <v>1</v>
      </c>
      <c r="AL17" s="55">
        <f>Таблица!AL9</f>
        <v>0</v>
      </c>
      <c r="AM17" s="55">
        <f>Таблица!AM9</f>
        <v>0</v>
      </c>
      <c r="AN17" s="55">
        <f>Таблица!AN9</f>
        <v>0</v>
      </c>
      <c r="AO17" s="55">
        <f>Таблица!AO9</f>
        <v>0</v>
      </c>
      <c r="AP17" s="55">
        <f>Таблица!AP9</f>
        <v>0</v>
      </c>
      <c r="AQ17" s="55" t="str">
        <f>Таблица!AQ9</f>
        <v>нет</v>
      </c>
      <c r="AR17" s="55">
        <f>Таблица!AR9</f>
        <v>0</v>
      </c>
      <c r="AS17" s="54" t="s">
        <v>100</v>
      </c>
    </row>
    <row r="18" spans="1:45" ht="22.5">
      <c r="A18" s="156">
        <f>Перечень!A14</f>
        <v>4</v>
      </c>
      <c r="B18" s="157">
        <f>Перечень!C14</f>
        <v>20656</v>
      </c>
      <c r="C18" s="157" t="s">
        <v>226</v>
      </c>
      <c r="D18" s="54">
        <f>Перечень!D14</f>
        <v>1</v>
      </c>
      <c r="E18" s="55" t="str">
        <f>Таблица!F11</f>
        <v>-</v>
      </c>
      <c r="F18" s="55" t="str">
        <f>Таблица!G11</f>
        <v>-</v>
      </c>
      <c r="G18" s="55" t="str">
        <f>Таблица!G10</f>
        <v>-</v>
      </c>
      <c r="H18" s="55" t="str">
        <f>Таблица!I11</f>
        <v>-</v>
      </c>
      <c r="I18" s="55" t="str">
        <f>Таблица!I10</f>
        <v>-</v>
      </c>
      <c r="J18" s="55" t="str">
        <f>Таблица!J10</f>
        <v>-</v>
      </c>
      <c r="K18" s="55" t="str">
        <f>Таблица!K10</f>
        <v>-</v>
      </c>
      <c r="L18" s="55">
        <f>Таблица!L10</f>
        <v>0</v>
      </c>
      <c r="M18" s="55" t="str">
        <f>Таблица!M10</f>
        <v>-</v>
      </c>
      <c r="N18" s="55" t="str">
        <f>Таблица!N10</f>
        <v>-</v>
      </c>
      <c r="O18" s="55">
        <f>Таблица!O10</f>
        <v>0</v>
      </c>
      <c r="P18" s="55" t="str">
        <f>Таблица!P10</f>
        <v>-</v>
      </c>
      <c r="Q18" s="55" t="str">
        <f>Таблица!Q10</f>
        <v>-</v>
      </c>
      <c r="R18" s="55" t="str">
        <f>Таблица!R10</f>
        <v>1</v>
      </c>
      <c r="S18" s="55" t="str">
        <f>Таблица!S10</f>
        <v>2</v>
      </c>
      <c r="T18" s="55" t="str">
        <f>Таблица!T10</f>
        <v>1</v>
      </c>
      <c r="U18" s="55" t="str">
        <f>Таблица!U10</f>
        <v>-</v>
      </c>
      <c r="V18" s="55" t="str">
        <f>Таблица!V10</f>
        <v>2</v>
      </c>
      <c r="W18" s="55" t="str">
        <f>Таблица!W10</f>
        <v>-</v>
      </c>
      <c r="X18" s="55" t="str">
        <f>Таблица!X10</f>
        <v>нет</v>
      </c>
      <c r="Y18" s="55" t="str">
        <f>Таблица!Y10</f>
        <v>нет</v>
      </c>
      <c r="Z18" s="55" t="str">
        <f>Таблица!Z10</f>
        <v>нет</v>
      </c>
      <c r="AA18" s="55" t="str">
        <f>Таблица!AA10</f>
        <v>нет</v>
      </c>
      <c r="AB18" s="55" t="str">
        <f>Таблица!AB10</f>
        <v>нет</v>
      </c>
      <c r="AC18" s="55">
        <f>Таблица!AC10</f>
        <v>0</v>
      </c>
      <c r="AD18" s="55">
        <f>Таблица!AD10</f>
        <v>1</v>
      </c>
      <c r="AE18" s="55">
        <f>Таблица!AE10</f>
        <v>0</v>
      </c>
      <c r="AF18" s="55">
        <f>Таблица!AF10</f>
        <v>0</v>
      </c>
      <c r="AG18" s="55">
        <f>Таблица!AG10</f>
        <v>0</v>
      </c>
      <c r="AH18" s="55">
        <f>Таблица!AH10</f>
        <v>0</v>
      </c>
      <c r="AI18" s="55">
        <f>Таблица!AI10</f>
        <v>0</v>
      </c>
      <c r="AJ18" s="55">
        <f>Таблица!AJ10</f>
        <v>0</v>
      </c>
      <c r="AK18" s="55">
        <f>Таблица!AK10</f>
        <v>1</v>
      </c>
      <c r="AL18" s="55">
        <f>Таблица!AL10</f>
        <v>0</v>
      </c>
      <c r="AM18" s="55">
        <f>Таблица!AM10</f>
        <v>0</v>
      </c>
      <c r="AN18" s="55">
        <f>Таблица!AN10</f>
        <v>0</v>
      </c>
      <c r="AO18" s="55">
        <f>Таблица!AO10</f>
        <v>0</v>
      </c>
      <c r="AP18" s="55">
        <f>Таблица!AP10</f>
        <v>0</v>
      </c>
      <c r="AQ18" s="55" t="str">
        <f>Таблица!AQ10</f>
        <v>нет</v>
      </c>
      <c r="AR18" s="55">
        <f>Таблица!AR10</f>
        <v>0</v>
      </c>
      <c r="AS18" s="54" t="s">
        <v>100</v>
      </c>
    </row>
    <row r="19" spans="1:45" ht="33.75">
      <c r="A19" s="156">
        <f>Перечень!A16</f>
        <v>5</v>
      </c>
      <c r="B19" s="157">
        <f>Перечень!C16</f>
        <v>20436</v>
      </c>
      <c r="C19" s="157" t="s">
        <v>229</v>
      </c>
      <c r="D19" s="54">
        <f>Перечень!D16</f>
        <v>2</v>
      </c>
      <c r="E19" s="55" t="str">
        <f>Таблица!F13</f>
        <v>-</v>
      </c>
      <c r="F19" s="55" t="str">
        <f>Таблица!G13</f>
        <v>-</v>
      </c>
      <c r="G19" s="55" t="str">
        <f>Таблица!G12</f>
        <v>-</v>
      </c>
      <c r="H19" s="55" t="str">
        <f>Таблица!I13</f>
        <v>-</v>
      </c>
      <c r="I19" s="55" t="str">
        <f>Таблица!I12</f>
        <v>-</v>
      </c>
      <c r="J19" s="55" t="str">
        <f>Таблица!J12</f>
        <v>-</v>
      </c>
      <c r="K19" s="55" t="str">
        <f>Таблица!K12</f>
        <v>-</v>
      </c>
      <c r="L19" s="55">
        <f>Таблица!L12</f>
        <v>0</v>
      </c>
      <c r="M19" s="55" t="str">
        <f>Таблица!M12</f>
        <v>-</v>
      </c>
      <c r="N19" s="55" t="str">
        <f>Таблица!N12</f>
        <v>-</v>
      </c>
      <c r="O19" s="55">
        <f>Таблица!O12</f>
        <v>0</v>
      </c>
      <c r="P19" s="55" t="str">
        <f>Таблица!P12</f>
        <v>-</v>
      </c>
      <c r="Q19" s="55" t="str">
        <f>Таблица!Q12</f>
        <v>-</v>
      </c>
      <c r="R19" s="55" t="str">
        <f>Таблица!R12</f>
        <v>1</v>
      </c>
      <c r="S19" s="55" t="str">
        <f>Таблица!S12</f>
        <v>2</v>
      </c>
      <c r="T19" s="55" t="str">
        <f>Таблица!T12</f>
        <v>1</v>
      </c>
      <c r="U19" s="55" t="str">
        <f>Таблица!U12</f>
        <v>1</v>
      </c>
      <c r="V19" s="55" t="str">
        <f>Таблица!V12</f>
        <v>2</v>
      </c>
      <c r="W19" s="55" t="str">
        <f>Таблица!W12</f>
        <v>-</v>
      </c>
      <c r="X19" s="55" t="str">
        <f>Таблица!X12</f>
        <v>нет</v>
      </c>
      <c r="Y19" s="55" t="str">
        <f>Таблица!Y12</f>
        <v>нет</v>
      </c>
      <c r="Z19" s="55" t="str">
        <f>Таблица!Z12</f>
        <v>да</v>
      </c>
      <c r="AA19" s="55" t="str">
        <f>Таблица!AA12</f>
        <v>нет</v>
      </c>
      <c r="AB19" s="55" t="str">
        <f>Таблица!AB12</f>
        <v>нет</v>
      </c>
      <c r="AC19" s="55">
        <f>Таблица!AC12</f>
        <v>0</v>
      </c>
      <c r="AD19" s="55">
        <f>Таблица!AD12</f>
        <v>2</v>
      </c>
      <c r="AE19" s="55">
        <f>Таблица!AE12</f>
        <v>0</v>
      </c>
      <c r="AF19" s="55">
        <f>Таблица!AF12</f>
        <v>0</v>
      </c>
      <c r="AG19" s="55">
        <f>Таблица!AG12</f>
        <v>0</v>
      </c>
      <c r="AH19" s="55">
        <f>Таблица!AH12</f>
        <v>0</v>
      </c>
      <c r="AI19" s="55">
        <f>Таблица!AI12</f>
        <v>0</v>
      </c>
      <c r="AJ19" s="55">
        <f>Таблица!AJ12</f>
        <v>0</v>
      </c>
      <c r="AK19" s="55">
        <f>Таблица!AK12</f>
        <v>2</v>
      </c>
      <c r="AL19" s="55">
        <f>Таблица!AL12</f>
        <v>0</v>
      </c>
      <c r="AM19" s="55">
        <f>Таблица!AM12</f>
        <v>0</v>
      </c>
      <c r="AN19" s="55">
        <f>Таблица!AN12</f>
        <v>0</v>
      </c>
      <c r="AO19" s="55">
        <f>Таблица!AO12</f>
        <v>0</v>
      </c>
      <c r="AP19" s="55">
        <f>Таблица!AP12</f>
        <v>0</v>
      </c>
      <c r="AQ19" s="55" t="str">
        <f>Таблица!AQ12</f>
        <v>да</v>
      </c>
      <c r="AR19" s="55">
        <f>Таблица!AR12</f>
        <v>0</v>
      </c>
      <c r="AS19" s="54" t="s">
        <v>258</v>
      </c>
    </row>
    <row r="20" spans="1:45" ht="33.75">
      <c r="A20" s="156">
        <f>Перечень!A17</f>
        <v>6</v>
      </c>
      <c r="B20" s="157">
        <f>Перечень!C17</f>
        <v>20436</v>
      </c>
      <c r="C20" s="157" t="s">
        <v>230</v>
      </c>
      <c r="D20" s="54">
        <f>Перечень!D17</f>
        <v>2</v>
      </c>
      <c r="E20" s="55" t="str">
        <f>Таблица!F14</f>
        <v>-</v>
      </c>
      <c r="F20" s="55" t="str">
        <f>Таблица!G14</f>
        <v>-</v>
      </c>
      <c r="G20" s="55" t="str">
        <f>Таблица!G13</f>
        <v>-</v>
      </c>
      <c r="H20" s="55" t="str">
        <f>Таблица!I14</f>
        <v>-</v>
      </c>
      <c r="I20" s="55" t="str">
        <f>Таблица!I13</f>
        <v>-</v>
      </c>
      <c r="J20" s="55" t="str">
        <f>Таблица!J13</f>
        <v>-</v>
      </c>
      <c r="K20" s="55" t="str">
        <f>Таблица!K13</f>
        <v>-</v>
      </c>
      <c r="L20" s="55">
        <f>Таблица!L13</f>
        <v>0</v>
      </c>
      <c r="M20" s="55" t="str">
        <f>Таблица!M13</f>
        <v>-</v>
      </c>
      <c r="N20" s="55" t="str">
        <f>Таблица!N13</f>
        <v>-</v>
      </c>
      <c r="O20" s="55">
        <f>Таблица!O13</f>
        <v>0</v>
      </c>
      <c r="P20" s="55" t="str">
        <f>Таблица!P13</f>
        <v>-</v>
      </c>
      <c r="Q20" s="55" t="str">
        <f>Таблица!Q13</f>
        <v>-</v>
      </c>
      <c r="R20" s="55" t="str">
        <f>Таблица!R13</f>
        <v>1</v>
      </c>
      <c r="S20" s="55" t="str">
        <f>Таблица!S13</f>
        <v>2</v>
      </c>
      <c r="T20" s="55" t="str">
        <f>Таблица!T13</f>
        <v>1</v>
      </c>
      <c r="U20" s="55" t="str">
        <f>Таблица!U13</f>
        <v>1</v>
      </c>
      <c r="V20" s="55" t="str">
        <f>Таблица!V13</f>
        <v>2</v>
      </c>
      <c r="W20" s="55" t="str">
        <f>Таблица!W13</f>
        <v>-</v>
      </c>
      <c r="X20" s="55" t="str">
        <f>Таблица!X13</f>
        <v>нет</v>
      </c>
      <c r="Y20" s="55" t="str">
        <f>Таблица!Y13</f>
        <v>нет</v>
      </c>
      <c r="Z20" s="55" t="str">
        <f>Таблица!Z13</f>
        <v>да</v>
      </c>
      <c r="AA20" s="55" t="str">
        <f>Таблица!AA13</f>
        <v>нет</v>
      </c>
      <c r="AB20" s="55" t="str">
        <f>Таблица!AB13</f>
        <v>нет</v>
      </c>
      <c r="AC20" s="55">
        <f>Таблица!AC13</f>
        <v>0</v>
      </c>
      <c r="AD20" s="55">
        <f>Таблица!AD13</f>
        <v>2</v>
      </c>
      <c r="AE20" s="55">
        <f>Таблица!AE13</f>
        <v>0</v>
      </c>
      <c r="AF20" s="55">
        <f>Таблица!AF13</f>
        <v>0</v>
      </c>
      <c r="AG20" s="55">
        <f>Таблица!AG13</f>
        <v>0</v>
      </c>
      <c r="AH20" s="55">
        <f>Таблица!AH13</f>
        <v>0</v>
      </c>
      <c r="AI20" s="55">
        <f>Таблица!AI13</f>
        <v>0</v>
      </c>
      <c r="AJ20" s="55">
        <f>Таблица!AJ13</f>
        <v>0</v>
      </c>
      <c r="AK20" s="55">
        <f>Таблица!AK13</f>
        <v>2</v>
      </c>
      <c r="AL20" s="55">
        <f>Таблица!AL13</f>
        <v>0</v>
      </c>
      <c r="AM20" s="55">
        <f>Таблица!AM13</f>
        <v>0</v>
      </c>
      <c r="AN20" s="55">
        <f>Таблица!AN13</f>
        <v>0</v>
      </c>
      <c r="AO20" s="55">
        <f>Таблица!AO13</f>
        <v>0</v>
      </c>
      <c r="AP20" s="55">
        <f>Таблица!AP13</f>
        <v>0</v>
      </c>
      <c r="AQ20" s="55" t="str">
        <f>Таблица!AQ13</f>
        <v>да</v>
      </c>
      <c r="AR20" s="55">
        <f>Таблица!AR13</f>
        <v>0</v>
      </c>
      <c r="AS20" s="54" t="s">
        <v>258</v>
      </c>
    </row>
    <row r="21" spans="1:45" ht="33.75">
      <c r="A21" s="156">
        <f>Перечень!A18</f>
        <v>7</v>
      </c>
      <c r="B21" s="157">
        <f>Перечень!C18</f>
        <v>20436</v>
      </c>
      <c r="C21" s="157" t="s">
        <v>227</v>
      </c>
      <c r="D21" s="54">
        <f>Перечень!D18</f>
        <v>2</v>
      </c>
      <c r="E21" s="55" t="str">
        <f>Таблица!F15</f>
        <v>-</v>
      </c>
      <c r="F21" s="55" t="str">
        <f>Таблица!G15</f>
        <v>-</v>
      </c>
      <c r="G21" s="55" t="str">
        <f>Таблица!G14</f>
        <v>-</v>
      </c>
      <c r="H21" s="55" t="str">
        <f>Таблица!I15</f>
        <v>-</v>
      </c>
      <c r="I21" s="55" t="str">
        <f>Таблица!I14</f>
        <v>-</v>
      </c>
      <c r="J21" s="55" t="str">
        <f>Таблица!J14</f>
        <v>-</v>
      </c>
      <c r="K21" s="55" t="str">
        <f>Таблица!K14</f>
        <v>-</v>
      </c>
      <c r="L21" s="55">
        <f>Таблица!L14</f>
        <v>0</v>
      </c>
      <c r="M21" s="55" t="str">
        <f>Таблица!M14</f>
        <v>-</v>
      </c>
      <c r="N21" s="55" t="str">
        <f>Таблица!N14</f>
        <v>-</v>
      </c>
      <c r="O21" s="55">
        <f>Таблица!O14</f>
        <v>0</v>
      </c>
      <c r="P21" s="55" t="str">
        <f>Таблица!P14</f>
        <v>-</v>
      </c>
      <c r="Q21" s="55" t="str">
        <f>Таблица!Q14</f>
        <v>-</v>
      </c>
      <c r="R21" s="55" t="str">
        <f>Таблица!R14</f>
        <v>1</v>
      </c>
      <c r="S21" s="55" t="str">
        <f>Таблица!S14</f>
        <v>2</v>
      </c>
      <c r="T21" s="55" t="str">
        <f>Таблица!T14</f>
        <v>1</v>
      </c>
      <c r="U21" s="55" t="str">
        <f>Таблица!U14</f>
        <v>1</v>
      </c>
      <c r="V21" s="55" t="str">
        <f>Таблица!V14</f>
        <v>2</v>
      </c>
      <c r="W21" s="55" t="str">
        <f>Таблица!W14</f>
        <v>-</v>
      </c>
      <c r="X21" s="55" t="str">
        <f>Таблица!X14</f>
        <v>нет</v>
      </c>
      <c r="Y21" s="55" t="str">
        <f>Таблица!Y14</f>
        <v>нет</v>
      </c>
      <c r="Z21" s="55" t="str">
        <f>Таблица!Z14</f>
        <v>да</v>
      </c>
      <c r="AA21" s="55" t="str">
        <f>Таблица!AA14</f>
        <v>нет</v>
      </c>
      <c r="AB21" s="55" t="str">
        <f>Таблица!AB14</f>
        <v>нет</v>
      </c>
      <c r="AC21" s="55">
        <f>Таблица!AC14</f>
        <v>0</v>
      </c>
      <c r="AD21" s="55">
        <f>Таблица!AD14</f>
        <v>2</v>
      </c>
      <c r="AE21" s="55">
        <f>Таблица!AE14</f>
        <v>0</v>
      </c>
      <c r="AF21" s="55">
        <f>Таблица!AF14</f>
        <v>0</v>
      </c>
      <c r="AG21" s="55">
        <f>Таблица!AG14</f>
        <v>0</v>
      </c>
      <c r="AH21" s="55">
        <f>Таблица!AH14</f>
        <v>0</v>
      </c>
      <c r="AI21" s="55">
        <f>Таблица!AI14</f>
        <v>0</v>
      </c>
      <c r="AJ21" s="55">
        <f>Таблица!AJ14</f>
        <v>0</v>
      </c>
      <c r="AK21" s="55">
        <f>Таблица!AK14</f>
        <v>2</v>
      </c>
      <c r="AL21" s="55">
        <f>Таблица!AL14</f>
        <v>0</v>
      </c>
      <c r="AM21" s="55">
        <f>Таблица!AM14</f>
        <v>0</v>
      </c>
      <c r="AN21" s="55">
        <f>Таблица!AN14</f>
        <v>0</v>
      </c>
      <c r="AO21" s="55">
        <f>Таблица!AO14</f>
        <v>0</v>
      </c>
      <c r="AP21" s="55">
        <f>Таблица!AP14</f>
        <v>0</v>
      </c>
      <c r="AQ21" s="55" t="str">
        <f>Таблица!AQ14</f>
        <v>да</v>
      </c>
      <c r="AR21" s="55">
        <f>Таблица!AR14</f>
        <v>0</v>
      </c>
      <c r="AS21" s="54" t="s">
        <v>258</v>
      </c>
    </row>
    <row r="22" spans="1:45" ht="33.75">
      <c r="A22" s="156">
        <f>Перечень!A19</f>
        <v>8</v>
      </c>
      <c r="B22" s="157">
        <f>Перечень!C19</f>
        <v>20436</v>
      </c>
      <c r="C22" s="157" t="s">
        <v>228</v>
      </c>
      <c r="D22" s="54">
        <f>Перечень!D19</f>
        <v>2</v>
      </c>
      <c r="E22" s="55" t="str">
        <f>Таблица!F16</f>
        <v>-</v>
      </c>
      <c r="F22" s="55" t="str">
        <f>Таблица!G16</f>
        <v>-</v>
      </c>
      <c r="G22" s="55" t="str">
        <f>Таблица!G15</f>
        <v>-</v>
      </c>
      <c r="H22" s="55" t="str">
        <f>Таблица!I16</f>
        <v>-</v>
      </c>
      <c r="I22" s="55" t="str">
        <f>Таблица!I15</f>
        <v>-</v>
      </c>
      <c r="J22" s="55" t="str">
        <f>Таблица!J15</f>
        <v>-</v>
      </c>
      <c r="K22" s="55" t="str">
        <f>Таблица!K15</f>
        <v>-</v>
      </c>
      <c r="L22" s="55">
        <f>Таблица!L15</f>
        <v>0</v>
      </c>
      <c r="M22" s="55" t="str">
        <f>Таблица!M15</f>
        <v>-</v>
      </c>
      <c r="N22" s="55" t="str">
        <f>Таблица!N15</f>
        <v>-</v>
      </c>
      <c r="O22" s="55">
        <f>Таблица!O15</f>
        <v>0</v>
      </c>
      <c r="P22" s="55" t="str">
        <f>Таблица!P15</f>
        <v>-</v>
      </c>
      <c r="Q22" s="55" t="str">
        <f>Таблица!Q15</f>
        <v>-</v>
      </c>
      <c r="R22" s="55" t="str">
        <f>Таблица!R15</f>
        <v>2</v>
      </c>
      <c r="S22" s="55" t="str">
        <f>Таблица!S15</f>
        <v>2</v>
      </c>
      <c r="T22" s="55" t="str">
        <f>Таблица!T15</f>
        <v>1</v>
      </c>
      <c r="U22" s="55" t="str">
        <f>Таблица!U15</f>
        <v>1</v>
      </c>
      <c r="V22" s="55" t="str">
        <f>Таблица!V15</f>
        <v>2</v>
      </c>
      <c r="W22" s="55" t="str">
        <f>Таблица!W15</f>
        <v>-</v>
      </c>
      <c r="X22" s="55" t="str">
        <f>Таблица!X15</f>
        <v>нет</v>
      </c>
      <c r="Y22" s="55" t="str">
        <f>Таблица!Y15</f>
        <v>нет</v>
      </c>
      <c r="Z22" s="55" t="str">
        <f>Таблица!Z15</f>
        <v>да</v>
      </c>
      <c r="AA22" s="55" t="str">
        <f>Таблица!AA15</f>
        <v>нет</v>
      </c>
      <c r="AB22" s="55" t="str">
        <f>Таблица!AB15</f>
        <v>нет</v>
      </c>
      <c r="AC22" s="55">
        <f>Таблица!AC15</f>
        <v>0</v>
      </c>
      <c r="AD22" s="55">
        <f>Таблица!AD15</f>
        <v>2</v>
      </c>
      <c r="AE22" s="55">
        <f>Таблица!AE15</f>
        <v>0</v>
      </c>
      <c r="AF22" s="55">
        <f>Таблица!AF15</f>
        <v>0</v>
      </c>
      <c r="AG22" s="55">
        <f>Таблица!AG15</f>
        <v>0</v>
      </c>
      <c r="AH22" s="55">
        <f>Таблица!AH15</f>
        <v>0</v>
      </c>
      <c r="AI22" s="55">
        <f>Таблица!AI15</f>
        <v>0</v>
      </c>
      <c r="AJ22" s="55">
        <f>Таблица!AJ15</f>
        <v>0</v>
      </c>
      <c r="AK22" s="55">
        <f>Таблица!AK15</f>
        <v>2</v>
      </c>
      <c r="AL22" s="55">
        <f>Таблица!AL15</f>
        <v>0</v>
      </c>
      <c r="AM22" s="55">
        <f>Таблица!AM15</f>
        <v>0</v>
      </c>
      <c r="AN22" s="55">
        <f>Таблица!AN15</f>
        <v>0</v>
      </c>
      <c r="AO22" s="55">
        <f>Таблица!AO15</f>
        <v>0</v>
      </c>
      <c r="AP22" s="55">
        <f>Таблица!AP15</f>
        <v>0</v>
      </c>
      <c r="AQ22" s="55" t="str">
        <f>Таблица!AQ15</f>
        <v>да</v>
      </c>
      <c r="AR22" s="55">
        <f>Таблица!AR15</f>
        <v>0</v>
      </c>
      <c r="AS22" s="54" t="s">
        <v>258</v>
      </c>
    </row>
    <row r="23" spans="1:45" ht="33.75">
      <c r="A23" s="156">
        <f>Перечень!A20</f>
        <v>9</v>
      </c>
      <c r="B23" s="157">
        <f>Перечень!C20</f>
        <v>20436</v>
      </c>
      <c r="C23" s="157" t="s">
        <v>231</v>
      </c>
      <c r="D23" s="54">
        <f>Перечень!D20</f>
        <v>2</v>
      </c>
      <c r="E23" s="55" t="str">
        <f>Таблица!F17</f>
        <v>-</v>
      </c>
      <c r="F23" s="55" t="str">
        <f>Таблица!G17</f>
        <v>-</v>
      </c>
      <c r="G23" s="55" t="str">
        <f>Таблица!G16</f>
        <v>-</v>
      </c>
      <c r="H23" s="55" t="str">
        <f>Таблица!I17</f>
        <v>-</v>
      </c>
      <c r="I23" s="55" t="str">
        <f>Таблица!I16</f>
        <v>-</v>
      </c>
      <c r="J23" s="55" t="str">
        <f>Таблица!J16</f>
        <v>-</v>
      </c>
      <c r="K23" s="55" t="str">
        <f>Таблица!K16</f>
        <v>-</v>
      </c>
      <c r="L23" s="55">
        <f>Таблица!L16</f>
        <v>0</v>
      </c>
      <c r="M23" s="55" t="str">
        <f>Таблица!M16</f>
        <v>-</v>
      </c>
      <c r="N23" s="55" t="str">
        <f>Таблица!N16</f>
        <v>-</v>
      </c>
      <c r="O23" s="55">
        <f>Таблица!O16</f>
        <v>0</v>
      </c>
      <c r="P23" s="55" t="str">
        <f>Таблица!P16</f>
        <v>-</v>
      </c>
      <c r="Q23" s="55" t="str">
        <f>Таблица!Q16</f>
        <v>-</v>
      </c>
      <c r="R23" s="55" t="str">
        <f>Таблица!R16</f>
        <v>1</v>
      </c>
      <c r="S23" s="55" t="str">
        <f>Таблица!S16</f>
        <v>2</v>
      </c>
      <c r="T23" s="55" t="str">
        <f>Таблица!T16</f>
        <v>1</v>
      </c>
      <c r="U23" s="55" t="str">
        <f>Таблица!U16</f>
        <v>1</v>
      </c>
      <c r="V23" s="55" t="str">
        <f>Таблица!V16</f>
        <v>2</v>
      </c>
      <c r="W23" s="55" t="str">
        <f>Таблица!W16</f>
        <v>-</v>
      </c>
      <c r="X23" s="55" t="str">
        <f>Таблица!X16</f>
        <v>нет</v>
      </c>
      <c r="Y23" s="55" t="str">
        <f>Таблица!Y16</f>
        <v>нет</v>
      </c>
      <c r="Z23" s="55" t="str">
        <f>Таблица!Z16</f>
        <v>да</v>
      </c>
      <c r="AA23" s="55" t="str">
        <f>Таблица!AA16</f>
        <v>нет</v>
      </c>
      <c r="AB23" s="55" t="str">
        <f>Таблица!AB16</f>
        <v>нет</v>
      </c>
      <c r="AC23" s="55">
        <f>Таблица!AC16</f>
        <v>0</v>
      </c>
      <c r="AD23" s="55">
        <f>Таблица!AD16</f>
        <v>2</v>
      </c>
      <c r="AE23" s="55">
        <f>Таблица!AE16</f>
        <v>0</v>
      </c>
      <c r="AF23" s="55">
        <f>Таблица!AF16</f>
        <v>0</v>
      </c>
      <c r="AG23" s="55">
        <f>Таблица!AG16</f>
        <v>0</v>
      </c>
      <c r="AH23" s="55">
        <f>Таблица!AH16</f>
        <v>0</v>
      </c>
      <c r="AI23" s="55">
        <f>Таблица!AI16</f>
        <v>0</v>
      </c>
      <c r="AJ23" s="55">
        <f>Таблица!AJ16</f>
        <v>0</v>
      </c>
      <c r="AK23" s="55">
        <f>Таблица!AK16</f>
        <v>2</v>
      </c>
      <c r="AL23" s="55">
        <f>Таблица!AL16</f>
        <v>0</v>
      </c>
      <c r="AM23" s="55">
        <f>Таблица!AM16</f>
        <v>0</v>
      </c>
      <c r="AN23" s="55">
        <f>Таблица!AN16</f>
        <v>0</v>
      </c>
      <c r="AO23" s="55">
        <f>Таблица!AO16</f>
        <v>0</v>
      </c>
      <c r="AP23" s="55">
        <f>Таблица!AP16</f>
        <v>0</v>
      </c>
      <c r="AQ23" s="55" t="str">
        <f>Таблица!AQ16</f>
        <v>да</v>
      </c>
      <c r="AR23" s="55">
        <f>Таблица!AR16</f>
        <v>0</v>
      </c>
      <c r="AS23" s="54" t="s">
        <v>258</v>
      </c>
    </row>
    <row r="24" spans="1:45" ht="33.75">
      <c r="A24" s="156">
        <f>Перечень!A21</f>
        <v>10</v>
      </c>
      <c r="B24" s="157">
        <f>Перечень!C21</f>
        <v>20436</v>
      </c>
      <c r="C24" s="157" t="s">
        <v>232</v>
      </c>
      <c r="D24" s="54">
        <f>Перечень!D21</f>
        <v>2</v>
      </c>
      <c r="E24" s="55" t="str">
        <f>Таблица!F18</f>
        <v>-</v>
      </c>
      <c r="F24" s="55" t="str">
        <f>Таблица!G18</f>
        <v>-</v>
      </c>
      <c r="G24" s="55" t="str">
        <f>Таблица!G17</f>
        <v>-</v>
      </c>
      <c r="H24" s="55" t="str">
        <f>Таблица!I18</f>
        <v>-</v>
      </c>
      <c r="I24" s="55" t="str">
        <f>Таблица!I17</f>
        <v>-</v>
      </c>
      <c r="J24" s="55" t="str">
        <f>Таблица!J17</f>
        <v>-</v>
      </c>
      <c r="K24" s="55" t="str">
        <f>Таблица!K17</f>
        <v>-</v>
      </c>
      <c r="L24" s="55">
        <f>Таблица!L17</f>
        <v>0</v>
      </c>
      <c r="M24" s="55" t="str">
        <f>Таблица!M17</f>
        <v>-</v>
      </c>
      <c r="N24" s="55" t="str">
        <f>Таблица!N17</f>
        <v>-</v>
      </c>
      <c r="O24" s="55">
        <f>Таблица!O17</f>
        <v>0</v>
      </c>
      <c r="P24" s="55" t="str">
        <f>Таблица!P17</f>
        <v>-</v>
      </c>
      <c r="Q24" s="55" t="str">
        <f>Таблица!Q17</f>
        <v>-</v>
      </c>
      <c r="R24" s="55" t="str">
        <f>Таблица!R17</f>
        <v>1</v>
      </c>
      <c r="S24" s="55" t="str">
        <f>Таблица!S17</f>
        <v>2</v>
      </c>
      <c r="T24" s="55" t="str">
        <f>Таблица!T17</f>
        <v>1</v>
      </c>
      <c r="U24" s="55" t="str">
        <f>Таблица!U17</f>
        <v>1</v>
      </c>
      <c r="V24" s="55" t="str">
        <f>Таблица!V17</f>
        <v>2</v>
      </c>
      <c r="W24" s="55" t="str">
        <f>Таблица!W17</f>
        <v>-</v>
      </c>
      <c r="X24" s="55" t="str">
        <f>Таблица!X17</f>
        <v>нет</v>
      </c>
      <c r="Y24" s="55" t="str">
        <f>Таблица!Y17</f>
        <v>нет</v>
      </c>
      <c r="Z24" s="55" t="str">
        <f>Таблица!Z17</f>
        <v>да</v>
      </c>
      <c r="AA24" s="55" t="str">
        <f>Таблица!AA17</f>
        <v>нет</v>
      </c>
      <c r="AB24" s="55" t="str">
        <f>Таблица!AB17</f>
        <v>нет</v>
      </c>
      <c r="AC24" s="55">
        <f>Таблица!AC17</f>
        <v>0</v>
      </c>
      <c r="AD24" s="55">
        <f>Таблица!AD17</f>
        <v>2</v>
      </c>
      <c r="AE24" s="55">
        <f>Таблица!AE17</f>
        <v>0</v>
      </c>
      <c r="AF24" s="55">
        <f>Таблица!AF17</f>
        <v>0</v>
      </c>
      <c r="AG24" s="55">
        <f>Таблица!AG17</f>
        <v>0</v>
      </c>
      <c r="AH24" s="55">
        <f>Таблица!AH17</f>
        <v>0</v>
      </c>
      <c r="AI24" s="55">
        <f>Таблица!AI17</f>
        <v>0</v>
      </c>
      <c r="AJ24" s="55">
        <f>Таблица!AJ17</f>
        <v>0</v>
      </c>
      <c r="AK24" s="55">
        <f>Таблица!AK17</f>
        <v>2</v>
      </c>
      <c r="AL24" s="55">
        <f>Таблица!AL17</f>
        <v>0</v>
      </c>
      <c r="AM24" s="55">
        <f>Таблица!AM17</f>
        <v>0</v>
      </c>
      <c r="AN24" s="55">
        <f>Таблица!AN17</f>
        <v>0</v>
      </c>
      <c r="AO24" s="55">
        <f>Таблица!AO17</f>
        <v>0</v>
      </c>
      <c r="AP24" s="55">
        <f>Таблица!AP17</f>
        <v>0</v>
      </c>
      <c r="AQ24" s="55" t="str">
        <f>Таблица!AQ17</f>
        <v>да</v>
      </c>
      <c r="AR24" s="55">
        <f>Таблица!AR17</f>
        <v>0</v>
      </c>
      <c r="AS24" s="54" t="s">
        <v>258</v>
      </c>
    </row>
    <row r="25" spans="1:45" ht="33.75">
      <c r="A25" s="156">
        <f>Перечень!A22</f>
        <v>11</v>
      </c>
      <c r="B25" s="157">
        <f>Перечень!C22</f>
        <v>20436</v>
      </c>
      <c r="C25" s="157" t="s">
        <v>233</v>
      </c>
      <c r="D25" s="54">
        <f>Перечень!D22</f>
        <v>2</v>
      </c>
      <c r="E25" s="55" t="str">
        <f>Таблица!F19</f>
        <v>-</v>
      </c>
      <c r="F25" s="55" t="str">
        <f>Таблица!G19</f>
        <v>-</v>
      </c>
      <c r="G25" s="55" t="str">
        <f>Таблица!G18</f>
        <v>-</v>
      </c>
      <c r="H25" s="55" t="str">
        <f>Таблица!I19</f>
        <v>-</v>
      </c>
      <c r="I25" s="55" t="str">
        <f>Таблица!I18</f>
        <v>-</v>
      </c>
      <c r="J25" s="55" t="str">
        <f>Таблица!J18</f>
        <v>-</v>
      </c>
      <c r="K25" s="55" t="str">
        <f>Таблица!K18</f>
        <v>-</v>
      </c>
      <c r="L25" s="55">
        <f>Таблица!L18</f>
        <v>0</v>
      </c>
      <c r="M25" s="55" t="str">
        <f>Таблица!M18</f>
        <v>-</v>
      </c>
      <c r="N25" s="55" t="str">
        <f>Таблица!N18</f>
        <v>-</v>
      </c>
      <c r="O25" s="55">
        <f>Таблица!O18</f>
        <v>0</v>
      </c>
      <c r="P25" s="55" t="str">
        <f>Таблица!P18</f>
        <v>-</v>
      </c>
      <c r="Q25" s="55" t="str">
        <f>Таблица!Q18</f>
        <v>-</v>
      </c>
      <c r="R25" s="55" t="str">
        <f>Таблица!R18</f>
        <v>2</v>
      </c>
      <c r="S25" s="55" t="str">
        <f>Таблица!S18</f>
        <v>2</v>
      </c>
      <c r="T25" s="55" t="str">
        <f>Таблица!T18</f>
        <v>1</v>
      </c>
      <c r="U25" s="55" t="str">
        <f>Таблица!U18</f>
        <v>1</v>
      </c>
      <c r="V25" s="55" t="str">
        <f>Таблица!V18</f>
        <v>2</v>
      </c>
      <c r="W25" s="55" t="str">
        <f>Таблица!W18</f>
        <v>-</v>
      </c>
      <c r="X25" s="55" t="str">
        <f>Таблица!X18</f>
        <v>нет</v>
      </c>
      <c r="Y25" s="55" t="str">
        <f>Таблица!Y18</f>
        <v>нет</v>
      </c>
      <c r="Z25" s="55" t="str">
        <f>Таблица!Z18</f>
        <v>да</v>
      </c>
      <c r="AA25" s="55" t="str">
        <f>Таблица!AA18</f>
        <v>нет</v>
      </c>
      <c r="AB25" s="55" t="str">
        <f>Таблица!AB18</f>
        <v>нет</v>
      </c>
      <c r="AC25" s="55">
        <f>Таблица!AC18</f>
        <v>0</v>
      </c>
      <c r="AD25" s="55">
        <f>Таблица!AD18</f>
        <v>2</v>
      </c>
      <c r="AE25" s="55">
        <f>Таблица!AE18</f>
        <v>0</v>
      </c>
      <c r="AF25" s="55">
        <f>Таблица!AF18</f>
        <v>0</v>
      </c>
      <c r="AG25" s="55">
        <f>Таблица!AG18</f>
        <v>0</v>
      </c>
      <c r="AH25" s="55">
        <f>Таблица!AH18</f>
        <v>0</v>
      </c>
      <c r="AI25" s="55">
        <f>Таблица!AI18</f>
        <v>0</v>
      </c>
      <c r="AJ25" s="55">
        <f>Таблица!AJ18</f>
        <v>0</v>
      </c>
      <c r="AK25" s="55">
        <f>Таблица!AK18</f>
        <v>2</v>
      </c>
      <c r="AL25" s="55">
        <f>Таблица!AL18</f>
        <v>0</v>
      </c>
      <c r="AM25" s="55">
        <f>Таблица!AM18</f>
        <v>0</v>
      </c>
      <c r="AN25" s="55">
        <f>Таблица!AN18</f>
        <v>0</v>
      </c>
      <c r="AO25" s="55">
        <f>Таблица!AO18</f>
        <v>0</v>
      </c>
      <c r="AP25" s="55">
        <f>Таблица!AP18</f>
        <v>0</v>
      </c>
      <c r="AQ25" s="55" t="str">
        <f>Таблица!AQ18</f>
        <v>да</v>
      </c>
      <c r="AR25" s="55">
        <f>Таблица!AR18</f>
        <v>0</v>
      </c>
      <c r="AS25" s="54" t="s">
        <v>258</v>
      </c>
    </row>
    <row r="26" spans="1:45" ht="33.75">
      <c r="A26" s="156">
        <f>Перечень!A23</f>
        <v>12</v>
      </c>
      <c r="B26" s="157">
        <f>Перечень!C23</f>
        <v>20436</v>
      </c>
      <c r="C26" s="157" t="s">
        <v>234</v>
      </c>
      <c r="D26" s="54">
        <f>Перечень!D23</f>
        <v>2</v>
      </c>
      <c r="E26" s="55" t="str">
        <f>Таблица!F20</f>
        <v>-</v>
      </c>
      <c r="F26" s="55" t="str">
        <f>Таблица!G20</f>
        <v>-</v>
      </c>
      <c r="G26" s="55" t="str">
        <f>Таблица!G19</f>
        <v>-</v>
      </c>
      <c r="H26" s="55" t="str">
        <f>Таблица!I20</f>
        <v>-</v>
      </c>
      <c r="I26" s="55" t="str">
        <f>Таблица!I19</f>
        <v>-</v>
      </c>
      <c r="J26" s="55" t="str">
        <f>Таблица!J19</f>
        <v>-</v>
      </c>
      <c r="K26" s="55" t="str">
        <f>Таблица!K19</f>
        <v>-</v>
      </c>
      <c r="L26" s="55">
        <f>Таблица!L19</f>
        <v>0</v>
      </c>
      <c r="M26" s="55" t="str">
        <f>Таблица!M19</f>
        <v>-</v>
      </c>
      <c r="N26" s="55" t="str">
        <f>Таблица!N19</f>
        <v>-</v>
      </c>
      <c r="O26" s="55">
        <f>Таблица!O19</f>
        <v>0</v>
      </c>
      <c r="P26" s="55" t="str">
        <f>Таблица!P19</f>
        <v>-</v>
      </c>
      <c r="Q26" s="55" t="str">
        <f>Таблица!Q19</f>
        <v>-</v>
      </c>
      <c r="R26" s="55" t="str">
        <f>Таблица!R19</f>
        <v>2</v>
      </c>
      <c r="S26" s="55" t="str">
        <f>Таблица!S19</f>
        <v>2</v>
      </c>
      <c r="T26" s="55" t="str">
        <f>Таблица!T19</f>
        <v>1</v>
      </c>
      <c r="U26" s="55" t="str">
        <f>Таблица!U19</f>
        <v>1</v>
      </c>
      <c r="V26" s="55" t="str">
        <f>Таблица!V19</f>
        <v>2</v>
      </c>
      <c r="W26" s="55" t="str">
        <f>Таблица!W19</f>
        <v>-</v>
      </c>
      <c r="X26" s="55" t="str">
        <f>Таблица!X19</f>
        <v>нет</v>
      </c>
      <c r="Y26" s="55" t="str">
        <f>Таблица!Y19</f>
        <v>нет</v>
      </c>
      <c r="Z26" s="55" t="str">
        <f>Таблица!Z19</f>
        <v>да</v>
      </c>
      <c r="AA26" s="55" t="str">
        <f>Таблица!AA19</f>
        <v>нет</v>
      </c>
      <c r="AB26" s="55" t="str">
        <f>Таблица!AB19</f>
        <v>нет</v>
      </c>
      <c r="AC26" s="55">
        <f>Таблица!AC19</f>
        <v>0</v>
      </c>
      <c r="AD26" s="55">
        <f>Таблица!AD19</f>
        <v>2</v>
      </c>
      <c r="AE26" s="55">
        <f>Таблица!AE19</f>
        <v>0</v>
      </c>
      <c r="AF26" s="55">
        <f>Таблица!AF19</f>
        <v>0</v>
      </c>
      <c r="AG26" s="55">
        <f>Таблица!AG19</f>
        <v>0</v>
      </c>
      <c r="AH26" s="55">
        <f>Таблица!AH19</f>
        <v>0</v>
      </c>
      <c r="AI26" s="55">
        <f>Таблица!AI19</f>
        <v>0</v>
      </c>
      <c r="AJ26" s="55">
        <f>Таблица!AJ19</f>
        <v>0</v>
      </c>
      <c r="AK26" s="55">
        <f>Таблица!AK19</f>
        <v>2</v>
      </c>
      <c r="AL26" s="55">
        <f>Таблица!AL19</f>
        <v>0</v>
      </c>
      <c r="AM26" s="55">
        <f>Таблица!AM19</f>
        <v>0</v>
      </c>
      <c r="AN26" s="55">
        <f>Таблица!AN19</f>
        <v>0</v>
      </c>
      <c r="AO26" s="55">
        <f>Таблица!AO19</f>
        <v>0</v>
      </c>
      <c r="AP26" s="55">
        <f>Таблица!AP19</f>
        <v>0</v>
      </c>
      <c r="AQ26" s="55" t="str">
        <f>Таблица!AQ19</f>
        <v>да</v>
      </c>
      <c r="AR26" s="55">
        <f>Таблица!AR19</f>
        <v>0</v>
      </c>
      <c r="AS26" s="54" t="s">
        <v>258</v>
      </c>
    </row>
    <row r="27" spans="1:45" ht="33.75">
      <c r="A27" s="156">
        <f>Перечень!A24</f>
        <v>13</v>
      </c>
      <c r="B27" s="157">
        <f>Перечень!C24</f>
        <v>20436</v>
      </c>
      <c r="C27" s="157" t="s">
        <v>235</v>
      </c>
      <c r="D27" s="54">
        <f>Перечень!D24</f>
        <v>2</v>
      </c>
      <c r="E27" s="55" t="str">
        <f>Таблица!F21</f>
        <v>-</v>
      </c>
      <c r="F27" s="55" t="str">
        <f>Таблица!G21</f>
        <v>-</v>
      </c>
      <c r="G27" s="55" t="str">
        <f>Таблица!G20</f>
        <v>-</v>
      </c>
      <c r="H27" s="55" t="str">
        <f>Таблица!I21</f>
        <v>-</v>
      </c>
      <c r="I27" s="55" t="str">
        <f>Таблица!I20</f>
        <v>-</v>
      </c>
      <c r="J27" s="55" t="str">
        <f>Таблица!J20</f>
        <v>-</v>
      </c>
      <c r="K27" s="55" t="str">
        <f>Таблица!K20</f>
        <v>-</v>
      </c>
      <c r="L27" s="55">
        <f>Таблица!L20</f>
        <v>0</v>
      </c>
      <c r="M27" s="55" t="str">
        <f>Таблица!M20</f>
        <v>-</v>
      </c>
      <c r="N27" s="55" t="str">
        <f>Таблица!N20</f>
        <v>-</v>
      </c>
      <c r="O27" s="55">
        <f>Таблица!O20</f>
        <v>0</v>
      </c>
      <c r="P27" s="55" t="str">
        <f>Таблица!P20</f>
        <v>-</v>
      </c>
      <c r="Q27" s="55" t="str">
        <f>Таблица!Q20</f>
        <v>-</v>
      </c>
      <c r="R27" s="55" t="str">
        <f>Таблица!R20</f>
        <v>1</v>
      </c>
      <c r="S27" s="55" t="str">
        <f>Таблица!S20</f>
        <v>2</v>
      </c>
      <c r="T27" s="55" t="str">
        <f>Таблица!T20</f>
        <v>1</v>
      </c>
      <c r="U27" s="55" t="str">
        <f>Таблица!U20</f>
        <v>1</v>
      </c>
      <c r="V27" s="55" t="str">
        <f>Таблица!V20</f>
        <v>2</v>
      </c>
      <c r="W27" s="55" t="str">
        <f>Таблица!W20</f>
        <v>-</v>
      </c>
      <c r="X27" s="55" t="str">
        <f>Таблица!X20</f>
        <v>нет</v>
      </c>
      <c r="Y27" s="55" t="str">
        <f>Таблица!Y20</f>
        <v>нет</v>
      </c>
      <c r="Z27" s="55" t="str">
        <f>Таблица!Z20</f>
        <v>да</v>
      </c>
      <c r="AA27" s="55" t="str">
        <f>Таблица!AA20</f>
        <v>нет</v>
      </c>
      <c r="AB27" s="55" t="str">
        <f>Таблица!AB20</f>
        <v>нет</v>
      </c>
      <c r="AC27" s="55">
        <f>Таблица!AC20</f>
        <v>0</v>
      </c>
      <c r="AD27" s="55">
        <f>Таблица!AD20</f>
        <v>2</v>
      </c>
      <c r="AE27" s="55">
        <f>Таблица!AE20</f>
        <v>0</v>
      </c>
      <c r="AF27" s="55">
        <f>Таблица!AF20</f>
        <v>0</v>
      </c>
      <c r="AG27" s="55">
        <f>Таблица!AG20</f>
        <v>0</v>
      </c>
      <c r="AH27" s="55">
        <f>Таблица!AH20</f>
        <v>0</v>
      </c>
      <c r="AI27" s="55">
        <f>Таблица!AI20</f>
        <v>0</v>
      </c>
      <c r="AJ27" s="55">
        <f>Таблица!AJ20</f>
        <v>0</v>
      </c>
      <c r="AK27" s="55">
        <f>Таблица!AK20</f>
        <v>2</v>
      </c>
      <c r="AL27" s="55">
        <f>Таблица!AL20</f>
        <v>0</v>
      </c>
      <c r="AM27" s="55">
        <f>Таблица!AM20</f>
        <v>0</v>
      </c>
      <c r="AN27" s="55">
        <f>Таблица!AN20</f>
        <v>0</v>
      </c>
      <c r="AO27" s="55">
        <f>Таблица!AO20</f>
        <v>0</v>
      </c>
      <c r="AP27" s="55">
        <f>Таблица!AP20</f>
        <v>0</v>
      </c>
      <c r="AQ27" s="55" t="str">
        <f>Таблица!AQ20</f>
        <v>да</v>
      </c>
      <c r="AR27" s="55">
        <f>Таблица!AR20</f>
        <v>0</v>
      </c>
      <c r="AS27" s="54" t="s">
        <v>258</v>
      </c>
    </row>
    <row r="28" spans="1:45" ht="33.75">
      <c r="A28" s="156">
        <f>Перечень!A25</f>
        <v>14</v>
      </c>
      <c r="B28" s="157">
        <f>Перечень!C25</f>
        <v>20436</v>
      </c>
      <c r="C28" s="157" t="s">
        <v>236</v>
      </c>
      <c r="D28" s="54">
        <f>Перечень!D25</f>
        <v>2</v>
      </c>
      <c r="E28" s="55" t="str">
        <f>Таблица!F22</f>
        <v>-</v>
      </c>
      <c r="F28" s="55" t="str">
        <f>Таблица!G22</f>
        <v>-</v>
      </c>
      <c r="G28" s="55" t="str">
        <f>Таблица!G21</f>
        <v>-</v>
      </c>
      <c r="H28" s="55" t="str">
        <f>Таблица!I22</f>
        <v>-</v>
      </c>
      <c r="I28" s="55" t="str">
        <f>Таблица!I21</f>
        <v>-</v>
      </c>
      <c r="J28" s="55" t="str">
        <f>Таблица!J21</f>
        <v>-</v>
      </c>
      <c r="K28" s="55" t="str">
        <f>Таблица!K21</f>
        <v>-</v>
      </c>
      <c r="L28" s="55">
        <f>Таблица!L21</f>
        <v>0</v>
      </c>
      <c r="M28" s="55" t="str">
        <f>Таблица!M21</f>
        <v>-</v>
      </c>
      <c r="N28" s="55" t="str">
        <f>Таблица!N21</f>
        <v>-</v>
      </c>
      <c r="O28" s="55">
        <f>Таблица!O21</f>
        <v>0</v>
      </c>
      <c r="P28" s="55" t="str">
        <f>Таблица!P21</f>
        <v>-</v>
      </c>
      <c r="Q28" s="55" t="str">
        <f>Таблица!Q21</f>
        <v>-</v>
      </c>
      <c r="R28" s="55" t="str">
        <f>Таблица!R21</f>
        <v>1</v>
      </c>
      <c r="S28" s="55" t="str">
        <f>Таблица!S21</f>
        <v>2</v>
      </c>
      <c r="T28" s="55" t="str">
        <f>Таблица!T21</f>
        <v>1</v>
      </c>
      <c r="U28" s="55" t="str">
        <f>Таблица!U21</f>
        <v>1</v>
      </c>
      <c r="V28" s="55" t="str">
        <f>Таблица!V21</f>
        <v>2</v>
      </c>
      <c r="W28" s="55" t="str">
        <f>Таблица!W21</f>
        <v>-</v>
      </c>
      <c r="X28" s="55" t="str">
        <f>Таблица!X21</f>
        <v>нет</v>
      </c>
      <c r="Y28" s="55" t="str">
        <f>Таблица!Y21</f>
        <v>нет</v>
      </c>
      <c r="Z28" s="55" t="str">
        <f>Таблица!Z21</f>
        <v>да</v>
      </c>
      <c r="AA28" s="55" t="str">
        <f>Таблица!AA21</f>
        <v>нет</v>
      </c>
      <c r="AB28" s="55" t="str">
        <f>Таблица!AB21</f>
        <v>нет</v>
      </c>
      <c r="AC28" s="55">
        <f>Таблица!AC21</f>
        <v>0</v>
      </c>
      <c r="AD28" s="55">
        <f>Таблица!AD21</f>
        <v>2</v>
      </c>
      <c r="AE28" s="55">
        <f>Таблица!AE21</f>
        <v>0</v>
      </c>
      <c r="AF28" s="55">
        <f>Таблица!AF21</f>
        <v>0</v>
      </c>
      <c r="AG28" s="55">
        <f>Таблица!AG21</f>
        <v>0</v>
      </c>
      <c r="AH28" s="55">
        <f>Таблица!AH21</f>
        <v>0</v>
      </c>
      <c r="AI28" s="55">
        <f>Таблица!AI21</f>
        <v>0</v>
      </c>
      <c r="AJ28" s="55">
        <f>Таблица!AJ21</f>
        <v>0</v>
      </c>
      <c r="AK28" s="55">
        <f>Таблица!AK21</f>
        <v>2</v>
      </c>
      <c r="AL28" s="55">
        <f>Таблица!AL21</f>
        <v>0</v>
      </c>
      <c r="AM28" s="55">
        <f>Таблица!AM21</f>
        <v>0</v>
      </c>
      <c r="AN28" s="55">
        <f>Таблица!AN21</f>
        <v>0</v>
      </c>
      <c r="AO28" s="55">
        <f>Таблица!AO21</f>
        <v>0</v>
      </c>
      <c r="AP28" s="55">
        <f>Таблица!AP21</f>
        <v>0</v>
      </c>
      <c r="AQ28" s="55" t="str">
        <f>Таблица!AQ21</f>
        <v>да</v>
      </c>
      <c r="AR28" s="55">
        <f>Таблица!AR21</f>
        <v>0</v>
      </c>
      <c r="AS28" s="54" t="s">
        <v>258</v>
      </c>
    </row>
    <row r="29" spans="1:45" ht="33.75">
      <c r="A29" s="156">
        <f>Перечень!A26</f>
        <v>15</v>
      </c>
      <c r="B29" s="157">
        <f>Перечень!C26</f>
        <v>20436</v>
      </c>
      <c r="C29" s="157" t="s">
        <v>237</v>
      </c>
      <c r="D29" s="54">
        <f>Перечень!D26</f>
        <v>2</v>
      </c>
      <c r="E29" s="55" t="str">
        <f>Таблица!F23</f>
        <v>-</v>
      </c>
      <c r="F29" s="55" t="str">
        <f>Таблица!G23</f>
        <v>-</v>
      </c>
      <c r="G29" s="55" t="str">
        <f>Таблица!G22</f>
        <v>-</v>
      </c>
      <c r="H29" s="55" t="str">
        <f>Таблица!I23</f>
        <v>-</v>
      </c>
      <c r="I29" s="55" t="str">
        <f>Таблица!I22</f>
        <v>-</v>
      </c>
      <c r="J29" s="55" t="str">
        <f>Таблица!J22</f>
        <v>-</v>
      </c>
      <c r="K29" s="55" t="str">
        <f>Таблица!K22</f>
        <v>-</v>
      </c>
      <c r="L29" s="55">
        <f>Таблица!L22</f>
        <v>0</v>
      </c>
      <c r="M29" s="55" t="str">
        <f>Таблица!M22</f>
        <v>-</v>
      </c>
      <c r="N29" s="55" t="str">
        <f>Таблица!N22</f>
        <v>-</v>
      </c>
      <c r="O29" s="55">
        <f>Таблица!O22</f>
        <v>0</v>
      </c>
      <c r="P29" s="55" t="str">
        <f>Таблица!P22</f>
        <v>-</v>
      </c>
      <c r="Q29" s="55" t="str">
        <f>Таблица!Q22</f>
        <v>-</v>
      </c>
      <c r="R29" s="55" t="str">
        <f>Таблица!R22</f>
        <v>1</v>
      </c>
      <c r="S29" s="55" t="str">
        <f>Таблица!S22</f>
        <v>2</v>
      </c>
      <c r="T29" s="55" t="str">
        <f>Таблица!T22</f>
        <v>1</v>
      </c>
      <c r="U29" s="55" t="str">
        <f>Таблица!U22</f>
        <v>1</v>
      </c>
      <c r="V29" s="55" t="str">
        <f>Таблица!V22</f>
        <v>2</v>
      </c>
      <c r="W29" s="55" t="str">
        <f>Таблица!W22</f>
        <v>-</v>
      </c>
      <c r="X29" s="55" t="str">
        <f>Таблица!X22</f>
        <v>нет</v>
      </c>
      <c r="Y29" s="55" t="str">
        <f>Таблица!Y22</f>
        <v>нет</v>
      </c>
      <c r="Z29" s="55" t="str">
        <f>Таблица!Z22</f>
        <v>да</v>
      </c>
      <c r="AA29" s="55" t="str">
        <f>Таблица!AA22</f>
        <v>нет</v>
      </c>
      <c r="AB29" s="55" t="str">
        <f>Таблица!AB22</f>
        <v>нет</v>
      </c>
      <c r="AC29" s="55">
        <f>Таблица!AC22</f>
        <v>0</v>
      </c>
      <c r="AD29" s="55">
        <f>Таблица!AD22</f>
        <v>2</v>
      </c>
      <c r="AE29" s="55">
        <f>Таблица!AE22</f>
        <v>0</v>
      </c>
      <c r="AF29" s="55">
        <f>Таблица!AF22</f>
        <v>0</v>
      </c>
      <c r="AG29" s="55">
        <f>Таблица!AG22</f>
        <v>0</v>
      </c>
      <c r="AH29" s="55">
        <f>Таблица!AH22</f>
        <v>0</v>
      </c>
      <c r="AI29" s="55">
        <f>Таблица!AI22</f>
        <v>0</v>
      </c>
      <c r="AJ29" s="55">
        <f>Таблица!AJ22</f>
        <v>0</v>
      </c>
      <c r="AK29" s="55">
        <f>Таблица!AK22</f>
        <v>2</v>
      </c>
      <c r="AL29" s="55">
        <f>Таблица!AL22</f>
        <v>0</v>
      </c>
      <c r="AM29" s="55">
        <f>Таблица!AM22</f>
        <v>0</v>
      </c>
      <c r="AN29" s="55">
        <f>Таблица!AN22</f>
        <v>0</v>
      </c>
      <c r="AO29" s="55">
        <f>Таблица!AO22</f>
        <v>0</v>
      </c>
      <c r="AP29" s="55">
        <f>Таблица!AP22</f>
        <v>0</v>
      </c>
      <c r="AQ29" s="55" t="str">
        <f>Таблица!AQ22</f>
        <v>да</v>
      </c>
      <c r="AR29" s="55">
        <f>Таблица!AR22</f>
        <v>0</v>
      </c>
      <c r="AS29" s="54" t="s">
        <v>258</v>
      </c>
    </row>
    <row r="30" spans="1:45" ht="22.5">
      <c r="A30" s="156">
        <f>Перечень!A27</f>
        <v>16</v>
      </c>
      <c r="B30" s="157">
        <f>Перечень!C27</f>
        <v>24236</v>
      </c>
      <c r="C30" s="157" t="s">
        <v>238</v>
      </c>
      <c r="D30" s="54">
        <f>Перечень!D27</f>
        <v>1</v>
      </c>
      <c r="E30" s="55" t="str">
        <f>Таблица!F24</f>
        <v>-</v>
      </c>
      <c r="F30" s="55" t="str">
        <f>Таблица!G24</f>
        <v>-</v>
      </c>
      <c r="G30" s="55" t="str">
        <f>Таблица!G23</f>
        <v>-</v>
      </c>
      <c r="H30" s="55" t="str">
        <f>Таблица!I24</f>
        <v>-</v>
      </c>
      <c r="I30" s="55" t="str">
        <f>Таблица!I23</f>
        <v>-</v>
      </c>
      <c r="J30" s="55" t="str">
        <f>Таблица!J23</f>
        <v>-</v>
      </c>
      <c r="K30" s="55" t="str">
        <f>Таблица!K23</f>
        <v>-</v>
      </c>
      <c r="L30" s="55">
        <f>Таблица!L23</f>
        <v>0</v>
      </c>
      <c r="M30" s="55" t="str">
        <f>Таблица!M23</f>
        <v>-</v>
      </c>
      <c r="N30" s="55" t="str">
        <f>Таблица!N23</f>
        <v>-</v>
      </c>
      <c r="O30" s="55">
        <f>Таблица!O23</f>
        <v>0</v>
      </c>
      <c r="P30" s="55" t="str">
        <f>Таблица!P23</f>
        <v>-</v>
      </c>
      <c r="Q30" s="55" t="str">
        <f>Таблица!Q23</f>
        <v>-</v>
      </c>
      <c r="R30" s="55" t="str">
        <f>Таблица!R23</f>
        <v>2</v>
      </c>
      <c r="S30" s="55" t="str">
        <f>Таблица!S23</f>
        <v>2</v>
      </c>
      <c r="T30" s="55" t="str">
        <f>Таблица!T23</f>
        <v>2</v>
      </c>
      <c r="U30" s="55" t="str">
        <f>Таблица!U23</f>
        <v>-</v>
      </c>
      <c r="V30" s="55" t="str">
        <f>Таблица!V23</f>
        <v>2</v>
      </c>
      <c r="W30" s="55" t="str">
        <f>Таблица!W23</f>
        <v>-</v>
      </c>
      <c r="X30" s="55" t="str">
        <f>Таблица!X23</f>
        <v>нет</v>
      </c>
      <c r="Y30" s="55" t="str">
        <f>Таблица!Y23</f>
        <v>нет</v>
      </c>
      <c r="Z30" s="55" t="str">
        <f>Таблица!Z23</f>
        <v>нет</v>
      </c>
      <c r="AA30" s="55" t="str">
        <f>Таблица!AA23</f>
        <v>нет</v>
      </c>
      <c r="AB30" s="55" t="str">
        <f>Таблица!AB23</f>
        <v>нет</v>
      </c>
      <c r="AC30" s="55">
        <f>Таблица!AC23</f>
        <v>0</v>
      </c>
      <c r="AD30" s="55">
        <f>Таблица!AD23</f>
        <v>1</v>
      </c>
      <c r="AE30" s="55">
        <f>Таблица!AE23</f>
        <v>0</v>
      </c>
      <c r="AF30" s="55">
        <f>Таблица!AF23</f>
        <v>0</v>
      </c>
      <c r="AG30" s="55">
        <f>Таблица!AG23</f>
        <v>0</v>
      </c>
      <c r="AH30" s="55">
        <f>Таблица!AH23</f>
        <v>0</v>
      </c>
      <c r="AI30" s="55">
        <f>Таблица!AI23</f>
        <v>0</v>
      </c>
      <c r="AJ30" s="55">
        <f>Таблица!AJ23</f>
        <v>0</v>
      </c>
      <c r="AK30" s="55">
        <f>Таблица!AK23</f>
        <v>1</v>
      </c>
      <c r="AL30" s="55">
        <f>Таблица!AL23</f>
        <v>0</v>
      </c>
      <c r="AM30" s="55">
        <f>Таблица!AM23</f>
        <v>0</v>
      </c>
      <c r="AN30" s="55">
        <f>Таблица!AN23</f>
        <v>0</v>
      </c>
      <c r="AO30" s="55">
        <f>Таблица!AO23</f>
        <v>0</v>
      </c>
      <c r="AP30" s="55">
        <f>Таблица!AP23</f>
        <v>0</v>
      </c>
      <c r="AQ30" s="55" t="str">
        <f>Таблица!AQ23</f>
        <v>нет</v>
      </c>
      <c r="AR30" s="55">
        <f>Таблица!AR23</f>
        <v>0</v>
      </c>
      <c r="AS30" s="54" t="s">
        <v>100</v>
      </c>
    </row>
    <row r="31" spans="1:45" ht="22.5">
      <c r="A31" s="156">
        <f>Перечень!A28</f>
        <v>17</v>
      </c>
      <c r="B31" s="157">
        <f>Перечень!C28</f>
        <v>24236</v>
      </c>
      <c r="C31" s="157" t="s">
        <v>239</v>
      </c>
      <c r="D31" s="54">
        <f>Перечень!D28</f>
        <v>1</v>
      </c>
      <c r="E31" s="55" t="str">
        <f>Таблица!F25</f>
        <v>-</v>
      </c>
      <c r="F31" s="55" t="str">
        <f>Таблица!G25</f>
        <v>-</v>
      </c>
      <c r="G31" s="55" t="str">
        <f>Таблица!G24</f>
        <v>-</v>
      </c>
      <c r="H31" s="55" t="str">
        <f>Таблица!I25</f>
        <v>-</v>
      </c>
      <c r="I31" s="55" t="str">
        <f>Таблица!I24</f>
        <v>-</v>
      </c>
      <c r="J31" s="55" t="str">
        <f>Таблица!J24</f>
        <v>-</v>
      </c>
      <c r="K31" s="55" t="str">
        <f>Таблица!K24</f>
        <v>-</v>
      </c>
      <c r="L31" s="55">
        <f>Таблица!L24</f>
        <v>0</v>
      </c>
      <c r="M31" s="55" t="str">
        <f>Таблица!M24</f>
        <v>-</v>
      </c>
      <c r="N31" s="55" t="str">
        <f>Таблица!N24</f>
        <v>-</v>
      </c>
      <c r="O31" s="55">
        <f>Таблица!O24</f>
        <v>0</v>
      </c>
      <c r="P31" s="55" t="str">
        <f>Таблица!P24</f>
        <v>-</v>
      </c>
      <c r="Q31" s="55" t="str">
        <f>Таблица!Q24</f>
        <v>-</v>
      </c>
      <c r="R31" s="55" t="str">
        <f>Таблица!R24</f>
        <v>2</v>
      </c>
      <c r="S31" s="55" t="str">
        <f>Таблица!S24</f>
        <v>2</v>
      </c>
      <c r="T31" s="55" t="str">
        <f>Таблица!T24</f>
        <v>2</v>
      </c>
      <c r="U31" s="55" t="str">
        <f>Таблица!U24</f>
        <v>-</v>
      </c>
      <c r="V31" s="55" t="str">
        <f>Таблица!V24</f>
        <v>2</v>
      </c>
      <c r="W31" s="55" t="str">
        <f>Таблица!W24</f>
        <v>-</v>
      </c>
      <c r="X31" s="55" t="str">
        <f>Таблица!X24</f>
        <v>нет</v>
      </c>
      <c r="Y31" s="55" t="str">
        <f>Таблица!Y24</f>
        <v>нет</v>
      </c>
      <c r="Z31" s="55" t="str">
        <f>Таблица!Z24</f>
        <v>нет</v>
      </c>
      <c r="AA31" s="55" t="str">
        <f>Таблица!AA24</f>
        <v>нет</v>
      </c>
      <c r="AB31" s="55" t="str">
        <f>Таблица!AB24</f>
        <v>нет</v>
      </c>
      <c r="AC31" s="55">
        <f>Таблица!AC24</f>
        <v>0</v>
      </c>
      <c r="AD31" s="55">
        <f>Таблица!AD24</f>
        <v>1</v>
      </c>
      <c r="AE31" s="55">
        <f>Таблица!AE24</f>
        <v>0</v>
      </c>
      <c r="AF31" s="55">
        <f>Таблица!AF24</f>
        <v>0</v>
      </c>
      <c r="AG31" s="55">
        <f>Таблица!AG24</f>
        <v>0</v>
      </c>
      <c r="AH31" s="55">
        <f>Таблица!AH24</f>
        <v>0</v>
      </c>
      <c r="AI31" s="55">
        <f>Таблица!AI24</f>
        <v>0</v>
      </c>
      <c r="AJ31" s="55">
        <f>Таблица!AJ24</f>
        <v>0</v>
      </c>
      <c r="AK31" s="55">
        <f>Таблица!AK24</f>
        <v>1</v>
      </c>
      <c r="AL31" s="55">
        <f>Таблица!AL24</f>
        <v>0</v>
      </c>
      <c r="AM31" s="55">
        <f>Таблица!AM24</f>
        <v>0</v>
      </c>
      <c r="AN31" s="55">
        <f>Таблица!AN24</f>
        <v>0</v>
      </c>
      <c r="AO31" s="55">
        <f>Таблица!AO24</f>
        <v>0</v>
      </c>
      <c r="AP31" s="55">
        <f>Таблица!AP24</f>
        <v>0</v>
      </c>
      <c r="AQ31" s="55" t="str">
        <f>Таблица!AQ24</f>
        <v>нет</v>
      </c>
      <c r="AR31" s="55">
        <f>Таблица!AR24</f>
        <v>0</v>
      </c>
      <c r="AS31" s="54" t="s">
        <v>100</v>
      </c>
    </row>
    <row r="32" spans="1:45" ht="22.5">
      <c r="A32" s="156">
        <f>Перечень!A29</f>
        <v>18</v>
      </c>
      <c r="B32" s="157">
        <f>Перечень!C29</f>
        <v>24236</v>
      </c>
      <c r="C32" s="157" t="s">
        <v>9</v>
      </c>
      <c r="D32" s="54">
        <f>Перечень!D29</f>
        <v>1</v>
      </c>
      <c r="E32" s="55" t="str">
        <f>Таблица!F26</f>
        <v>-</v>
      </c>
      <c r="F32" s="55" t="str">
        <f>Таблица!G26</f>
        <v>-</v>
      </c>
      <c r="G32" s="55" t="str">
        <f>Таблица!G25</f>
        <v>-</v>
      </c>
      <c r="H32" s="55" t="str">
        <f>Таблица!I26</f>
        <v>-</v>
      </c>
      <c r="I32" s="55" t="str">
        <f>Таблица!I25</f>
        <v>-</v>
      </c>
      <c r="J32" s="55" t="str">
        <f>Таблица!J25</f>
        <v>-</v>
      </c>
      <c r="K32" s="55" t="str">
        <f>Таблица!K25</f>
        <v>-</v>
      </c>
      <c r="L32" s="55">
        <f>Таблица!L25</f>
        <v>0</v>
      </c>
      <c r="M32" s="55" t="str">
        <f>Таблица!M25</f>
        <v>-</v>
      </c>
      <c r="N32" s="55" t="str">
        <f>Таблица!N25</f>
        <v>-</v>
      </c>
      <c r="O32" s="55">
        <f>Таблица!O25</f>
        <v>0</v>
      </c>
      <c r="P32" s="55" t="str">
        <f>Таблица!P25</f>
        <v>-</v>
      </c>
      <c r="Q32" s="55" t="str">
        <f>Таблица!Q25</f>
        <v>-</v>
      </c>
      <c r="R32" s="55" t="str">
        <f>Таблица!R25</f>
        <v>2</v>
      </c>
      <c r="S32" s="55" t="str">
        <f>Таблица!S25</f>
        <v>2</v>
      </c>
      <c r="T32" s="55" t="str">
        <f>Таблица!T25</f>
        <v>2</v>
      </c>
      <c r="U32" s="55" t="str">
        <f>Таблица!U25</f>
        <v>-</v>
      </c>
      <c r="V32" s="55" t="str">
        <f>Таблица!V25</f>
        <v>2</v>
      </c>
      <c r="W32" s="55" t="str">
        <f>Таблица!W25</f>
        <v>-</v>
      </c>
      <c r="X32" s="55" t="str">
        <f>Таблица!X25</f>
        <v>нет</v>
      </c>
      <c r="Y32" s="55" t="str">
        <f>Таблица!Y25</f>
        <v>нет</v>
      </c>
      <c r="Z32" s="55" t="str">
        <f>Таблица!Z25</f>
        <v>нет</v>
      </c>
      <c r="AA32" s="55" t="str">
        <f>Таблица!AA25</f>
        <v>нет</v>
      </c>
      <c r="AB32" s="55" t="str">
        <f>Таблица!AB25</f>
        <v>нет</v>
      </c>
      <c r="AC32" s="55">
        <f>Таблица!AC25</f>
        <v>0</v>
      </c>
      <c r="AD32" s="55">
        <f>Таблица!AD25</f>
        <v>1</v>
      </c>
      <c r="AE32" s="55">
        <f>Таблица!AE25</f>
        <v>0</v>
      </c>
      <c r="AF32" s="55">
        <f>Таблица!AF25</f>
        <v>0</v>
      </c>
      <c r="AG32" s="55">
        <f>Таблица!AG25</f>
        <v>0</v>
      </c>
      <c r="AH32" s="55">
        <f>Таблица!AH25</f>
        <v>0</v>
      </c>
      <c r="AI32" s="55">
        <f>Таблица!AI25</f>
        <v>0</v>
      </c>
      <c r="AJ32" s="55">
        <f>Таблица!AJ25</f>
        <v>0</v>
      </c>
      <c r="AK32" s="55">
        <f>Таблица!AK25</f>
        <v>1</v>
      </c>
      <c r="AL32" s="55">
        <f>Таблица!AL25</f>
        <v>0</v>
      </c>
      <c r="AM32" s="55">
        <f>Таблица!AM25</f>
        <v>0</v>
      </c>
      <c r="AN32" s="55">
        <f>Таблица!AN25</f>
        <v>0</v>
      </c>
      <c r="AO32" s="55">
        <f>Таблица!AO25</f>
        <v>0</v>
      </c>
      <c r="AP32" s="55">
        <f>Таблица!AP25</f>
        <v>0</v>
      </c>
      <c r="AQ32" s="55" t="str">
        <f>Таблица!AQ25</f>
        <v>нет</v>
      </c>
      <c r="AR32" s="55">
        <f>Таблица!AR25</f>
        <v>0</v>
      </c>
      <c r="AS32" s="54" t="s">
        <v>100</v>
      </c>
    </row>
    <row r="33" spans="1:45" ht="22.5">
      <c r="A33" s="156">
        <f>Перечень!A30</f>
        <v>19</v>
      </c>
      <c r="B33" s="157">
        <f>Перечень!C30</f>
        <v>24236</v>
      </c>
      <c r="C33" s="157" t="s">
        <v>9</v>
      </c>
      <c r="D33" s="54">
        <f>Перечень!D30</f>
        <v>1</v>
      </c>
      <c r="E33" s="55" t="str">
        <f>Таблица!F27</f>
        <v>-</v>
      </c>
      <c r="F33" s="55" t="str">
        <f>Таблица!G27</f>
        <v>-</v>
      </c>
      <c r="G33" s="55" t="str">
        <f>Таблица!G26</f>
        <v>-</v>
      </c>
      <c r="H33" s="55" t="str">
        <f>Таблица!I27</f>
        <v>-</v>
      </c>
      <c r="I33" s="55" t="str">
        <f>Таблица!I26</f>
        <v>-</v>
      </c>
      <c r="J33" s="55" t="str">
        <f>Таблица!J26</f>
        <v>-</v>
      </c>
      <c r="K33" s="55" t="str">
        <f>Таблица!K26</f>
        <v>-</v>
      </c>
      <c r="L33" s="55">
        <f>Таблица!L26</f>
        <v>0</v>
      </c>
      <c r="M33" s="55" t="str">
        <f>Таблица!M26</f>
        <v>-</v>
      </c>
      <c r="N33" s="55" t="str">
        <f>Таблица!N26</f>
        <v>-</v>
      </c>
      <c r="O33" s="55">
        <f>Таблица!O26</f>
        <v>0</v>
      </c>
      <c r="P33" s="55" t="str">
        <f>Таблица!P26</f>
        <v>-</v>
      </c>
      <c r="Q33" s="55" t="str">
        <f>Таблица!Q26</f>
        <v>-</v>
      </c>
      <c r="R33" s="55" t="str">
        <f>Таблица!R26</f>
        <v>2</v>
      </c>
      <c r="S33" s="55" t="str">
        <f>Таблица!S26</f>
        <v>2</v>
      </c>
      <c r="T33" s="55" t="str">
        <f>Таблица!T26</f>
        <v>2</v>
      </c>
      <c r="U33" s="55" t="str">
        <f>Таблица!U26</f>
        <v>-</v>
      </c>
      <c r="V33" s="55" t="str">
        <f>Таблица!V26</f>
        <v>2</v>
      </c>
      <c r="W33" s="55" t="str">
        <f>Таблица!W26</f>
        <v>-</v>
      </c>
      <c r="X33" s="55" t="str">
        <f>Таблица!X26</f>
        <v>нет</v>
      </c>
      <c r="Y33" s="55" t="str">
        <f>Таблица!Y26</f>
        <v>нет</v>
      </c>
      <c r="Z33" s="55" t="str">
        <f>Таблица!Z26</f>
        <v>нет</v>
      </c>
      <c r="AA33" s="55" t="str">
        <f>Таблица!AA26</f>
        <v>нет</v>
      </c>
      <c r="AB33" s="55" t="str">
        <f>Таблица!AB26</f>
        <v>нет</v>
      </c>
      <c r="AC33" s="55">
        <f>Таблица!AC26</f>
        <v>0</v>
      </c>
      <c r="AD33" s="55">
        <f>Таблица!AD26</f>
        <v>1</v>
      </c>
      <c r="AE33" s="55">
        <f>Таблица!AE26</f>
        <v>0</v>
      </c>
      <c r="AF33" s="55">
        <f>Таблица!AF26</f>
        <v>0</v>
      </c>
      <c r="AG33" s="55">
        <f>Таблица!AG26</f>
        <v>0</v>
      </c>
      <c r="AH33" s="55">
        <f>Таблица!AH26</f>
        <v>0</v>
      </c>
      <c r="AI33" s="55">
        <f>Таблица!AI26</f>
        <v>0</v>
      </c>
      <c r="AJ33" s="55">
        <f>Таблица!AJ26</f>
        <v>0</v>
      </c>
      <c r="AK33" s="55">
        <f>Таблица!AK26</f>
        <v>1</v>
      </c>
      <c r="AL33" s="55">
        <f>Таблица!AL26</f>
        <v>0</v>
      </c>
      <c r="AM33" s="55">
        <f>Таблица!AM26</f>
        <v>0</v>
      </c>
      <c r="AN33" s="55">
        <f>Таблица!AN26</f>
        <v>0</v>
      </c>
      <c r="AO33" s="55">
        <f>Таблица!AO26</f>
        <v>0</v>
      </c>
      <c r="AP33" s="55">
        <f>Таблица!AP26</f>
        <v>0</v>
      </c>
      <c r="AQ33" s="55" t="str">
        <f>Таблица!AQ26</f>
        <v>нет</v>
      </c>
      <c r="AR33" s="55">
        <f>Таблица!AR26</f>
        <v>0</v>
      </c>
      <c r="AS33" s="54" t="s">
        <v>100</v>
      </c>
    </row>
    <row r="34" spans="1:45" ht="22.5">
      <c r="A34" s="156">
        <f>Перечень!A31</f>
        <v>20</v>
      </c>
      <c r="B34" s="157">
        <f>Перечень!C31</f>
        <v>24236</v>
      </c>
      <c r="C34" s="157" t="s">
        <v>240</v>
      </c>
      <c r="D34" s="54">
        <f>Перечень!D31</f>
        <v>1</v>
      </c>
      <c r="E34" s="55" t="str">
        <f>Таблица!F28</f>
        <v>-</v>
      </c>
      <c r="F34" s="55" t="str">
        <f>Таблица!G28</f>
        <v>-</v>
      </c>
      <c r="G34" s="55" t="str">
        <f>Таблица!G27</f>
        <v>-</v>
      </c>
      <c r="H34" s="55" t="str">
        <f>Таблица!I28</f>
        <v>-</v>
      </c>
      <c r="I34" s="55" t="str">
        <f>Таблица!I27</f>
        <v>-</v>
      </c>
      <c r="J34" s="55" t="str">
        <f>Таблица!J27</f>
        <v>-</v>
      </c>
      <c r="K34" s="55" t="str">
        <f>Таблица!K27</f>
        <v>-</v>
      </c>
      <c r="L34" s="55">
        <f>Таблица!L27</f>
        <v>0</v>
      </c>
      <c r="M34" s="55" t="str">
        <f>Таблица!M27</f>
        <v>-</v>
      </c>
      <c r="N34" s="55" t="str">
        <f>Таблица!N27</f>
        <v>-</v>
      </c>
      <c r="O34" s="55">
        <f>Таблица!O27</f>
        <v>0</v>
      </c>
      <c r="P34" s="55" t="str">
        <f>Таблица!P27</f>
        <v>-</v>
      </c>
      <c r="Q34" s="55" t="str">
        <f>Таблица!Q27</f>
        <v>-</v>
      </c>
      <c r="R34" s="55" t="str">
        <f>Таблица!R27</f>
        <v>2</v>
      </c>
      <c r="S34" s="55" t="str">
        <f>Таблица!S27</f>
        <v>2</v>
      </c>
      <c r="T34" s="55" t="str">
        <f>Таблица!T27</f>
        <v>2</v>
      </c>
      <c r="U34" s="55" t="str">
        <f>Таблица!U27</f>
        <v>-</v>
      </c>
      <c r="V34" s="55" t="str">
        <f>Таблица!V27</f>
        <v>2</v>
      </c>
      <c r="W34" s="55" t="str">
        <f>Таблица!W27</f>
        <v>-</v>
      </c>
      <c r="X34" s="55" t="str">
        <f>Таблица!X27</f>
        <v>нет</v>
      </c>
      <c r="Y34" s="55" t="str">
        <f>Таблица!Y27</f>
        <v>нет</v>
      </c>
      <c r="Z34" s="55" t="str">
        <f>Таблица!Z27</f>
        <v>нет</v>
      </c>
      <c r="AA34" s="55" t="str">
        <f>Таблица!AA27</f>
        <v>нет</v>
      </c>
      <c r="AB34" s="55" t="str">
        <f>Таблица!AB27</f>
        <v>нет</v>
      </c>
      <c r="AC34" s="55">
        <f>Таблица!AC27</f>
        <v>0</v>
      </c>
      <c r="AD34" s="55">
        <f>Таблица!AD27</f>
        <v>1</v>
      </c>
      <c r="AE34" s="55">
        <f>Таблица!AE27</f>
        <v>0</v>
      </c>
      <c r="AF34" s="55">
        <f>Таблица!AF27</f>
        <v>0</v>
      </c>
      <c r="AG34" s="55">
        <f>Таблица!AG27</f>
        <v>0</v>
      </c>
      <c r="AH34" s="55">
        <f>Таблица!AH27</f>
        <v>0</v>
      </c>
      <c r="AI34" s="55">
        <f>Таблица!AI27</f>
        <v>0</v>
      </c>
      <c r="AJ34" s="55">
        <f>Таблица!AJ27</f>
        <v>0</v>
      </c>
      <c r="AK34" s="55">
        <f>Таблица!AK27</f>
        <v>1</v>
      </c>
      <c r="AL34" s="55">
        <f>Таблица!AL27</f>
        <v>0</v>
      </c>
      <c r="AM34" s="55">
        <f>Таблица!AM27</f>
        <v>0</v>
      </c>
      <c r="AN34" s="55">
        <f>Таблица!AN27</f>
        <v>0</v>
      </c>
      <c r="AO34" s="55">
        <f>Таблица!AO27</f>
        <v>0</v>
      </c>
      <c r="AP34" s="55">
        <f>Таблица!AP27</f>
        <v>0</v>
      </c>
      <c r="AQ34" s="55" t="str">
        <f>Таблица!AQ27</f>
        <v>нет</v>
      </c>
      <c r="AR34" s="55">
        <f>Таблица!AR27</f>
        <v>0</v>
      </c>
      <c r="AS34" s="54" t="s">
        <v>100</v>
      </c>
    </row>
    <row r="35" spans="1:45" ht="15" customHeight="1">
      <c r="A35" s="156">
        <f>Перечень!A32</f>
        <v>21</v>
      </c>
      <c r="B35" s="157">
        <f>Перечень!C32</f>
        <v>24236</v>
      </c>
      <c r="C35" s="157" t="s">
        <v>241</v>
      </c>
      <c r="D35" s="54">
        <f>Перечень!D32</f>
        <v>1</v>
      </c>
      <c r="E35" s="55" t="str">
        <f>Таблица!F29</f>
        <v>-</v>
      </c>
      <c r="F35" s="55" t="str">
        <f>Таблица!G29</f>
        <v>-</v>
      </c>
      <c r="G35" s="55" t="str">
        <f>Таблица!G28</f>
        <v>-</v>
      </c>
      <c r="H35" s="55" t="str">
        <f>Таблица!I29</f>
        <v>-</v>
      </c>
      <c r="I35" s="55" t="str">
        <f>Таблица!I28</f>
        <v>-</v>
      </c>
      <c r="J35" s="55" t="str">
        <f>Таблица!J28</f>
        <v>-</v>
      </c>
      <c r="K35" s="55" t="str">
        <f>Таблица!K28</f>
        <v>-</v>
      </c>
      <c r="L35" s="55">
        <f>Таблица!L28</f>
        <v>0</v>
      </c>
      <c r="M35" s="55" t="str">
        <f>Таблица!M28</f>
        <v>-</v>
      </c>
      <c r="N35" s="55" t="str">
        <f>Таблица!N28</f>
        <v>-</v>
      </c>
      <c r="O35" s="55">
        <f>Таблица!O28</f>
        <v>0</v>
      </c>
      <c r="P35" s="55" t="str">
        <f>Таблица!P28</f>
        <v>-</v>
      </c>
      <c r="Q35" s="55" t="str">
        <f>Таблица!Q28</f>
        <v>-</v>
      </c>
      <c r="R35" s="55" t="str">
        <f>Таблица!R28</f>
        <v>2</v>
      </c>
      <c r="S35" s="55" t="str">
        <f>Таблица!S28</f>
        <v>2</v>
      </c>
      <c r="T35" s="55" t="str">
        <f>Таблица!T28</f>
        <v>2</v>
      </c>
      <c r="U35" s="55" t="str">
        <f>Таблица!U28</f>
        <v>-</v>
      </c>
      <c r="V35" s="55" t="str">
        <f>Таблица!V28</f>
        <v>2</v>
      </c>
      <c r="W35" s="55" t="str">
        <f>Таблица!W28</f>
        <v>-</v>
      </c>
      <c r="X35" s="55" t="str">
        <f>Таблица!X28</f>
        <v>нет</v>
      </c>
      <c r="Y35" s="55" t="str">
        <f>Таблица!Y28</f>
        <v>нет</v>
      </c>
      <c r="Z35" s="55" t="str">
        <f>Таблица!Z28</f>
        <v>нет</v>
      </c>
      <c r="AA35" s="55" t="str">
        <f>Таблица!AA28</f>
        <v>нет</v>
      </c>
      <c r="AB35" s="55" t="str">
        <f>Таблица!AB28</f>
        <v>нет</v>
      </c>
      <c r="AC35" s="55">
        <f>Таблица!AC28</f>
        <v>0</v>
      </c>
      <c r="AD35" s="55">
        <f>Таблица!AD28</f>
        <v>1</v>
      </c>
      <c r="AE35" s="55">
        <f>Таблица!AE28</f>
        <v>0</v>
      </c>
      <c r="AF35" s="55">
        <f>Таблица!AF28</f>
        <v>0</v>
      </c>
      <c r="AG35" s="55">
        <f>Таблица!AG28</f>
        <v>0</v>
      </c>
      <c r="AH35" s="55">
        <f>Таблица!AH28</f>
        <v>0</v>
      </c>
      <c r="AI35" s="55">
        <f>Таблица!AI28</f>
        <v>0</v>
      </c>
      <c r="AJ35" s="55">
        <f>Таблица!AJ28</f>
        <v>0</v>
      </c>
      <c r="AK35" s="55">
        <f>Таблица!AK28</f>
        <v>1</v>
      </c>
      <c r="AL35" s="55">
        <f>Таблица!AL28</f>
        <v>0</v>
      </c>
      <c r="AM35" s="55">
        <f>Таблица!AM28</f>
        <v>0</v>
      </c>
      <c r="AN35" s="55">
        <f>Таблица!AN28</f>
        <v>0</v>
      </c>
      <c r="AO35" s="55">
        <f>Таблица!AO28</f>
        <v>0</v>
      </c>
      <c r="AP35" s="55">
        <f>Таблица!AP28</f>
        <v>0</v>
      </c>
      <c r="AQ35" s="55" t="str">
        <f>Таблица!AQ28</f>
        <v>нет</v>
      </c>
      <c r="AR35" s="55">
        <f>Таблица!AR28</f>
        <v>0</v>
      </c>
      <c r="AS35" s="54" t="s">
        <v>100</v>
      </c>
    </row>
    <row r="36" spans="1:45" ht="22.5">
      <c r="A36" s="156">
        <f>Перечень!A33</f>
        <v>22</v>
      </c>
      <c r="B36" s="157">
        <f>Перечень!C33</f>
        <v>24236</v>
      </c>
      <c r="C36" s="157" t="s">
        <v>242</v>
      </c>
      <c r="D36" s="54">
        <f>Перечень!D33</f>
        <v>1</v>
      </c>
      <c r="E36" s="55" t="str">
        <f>Таблица!F30</f>
        <v>-</v>
      </c>
      <c r="F36" s="55" t="str">
        <f>Таблица!G30</f>
        <v>-</v>
      </c>
      <c r="G36" s="55" t="str">
        <f>Таблица!G29</f>
        <v>-</v>
      </c>
      <c r="H36" s="55" t="str">
        <f>Таблица!I30</f>
        <v>-</v>
      </c>
      <c r="I36" s="55" t="str">
        <f>Таблица!I29</f>
        <v>-</v>
      </c>
      <c r="J36" s="55" t="str">
        <f>Таблица!J29</f>
        <v>-</v>
      </c>
      <c r="K36" s="55" t="str">
        <f>Таблица!K29</f>
        <v>-</v>
      </c>
      <c r="L36" s="55">
        <f>Таблица!L29</f>
        <v>0</v>
      </c>
      <c r="M36" s="55" t="str">
        <f>Таблица!M29</f>
        <v>-</v>
      </c>
      <c r="N36" s="55" t="str">
        <f>Таблица!N29</f>
        <v>-</v>
      </c>
      <c r="O36" s="55">
        <f>Таблица!O29</f>
        <v>0</v>
      </c>
      <c r="P36" s="55" t="str">
        <f>Таблица!P29</f>
        <v>-</v>
      </c>
      <c r="Q36" s="55" t="str">
        <f>Таблица!Q29</f>
        <v>-</v>
      </c>
      <c r="R36" s="55" t="str">
        <f>Таблица!R29</f>
        <v>2</v>
      </c>
      <c r="S36" s="55" t="str">
        <f>Таблица!S29</f>
        <v>2</v>
      </c>
      <c r="T36" s="55" t="str">
        <f>Таблица!T29</f>
        <v>2</v>
      </c>
      <c r="U36" s="55" t="str">
        <f>Таблица!U29</f>
        <v>-</v>
      </c>
      <c r="V36" s="55" t="str">
        <f>Таблица!V29</f>
        <v>2</v>
      </c>
      <c r="W36" s="55" t="str">
        <f>Таблица!W29</f>
        <v>-</v>
      </c>
      <c r="X36" s="55" t="str">
        <f>Таблица!X29</f>
        <v>нет</v>
      </c>
      <c r="Y36" s="55" t="str">
        <f>Таблица!Y29</f>
        <v>нет</v>
      </c>
      <c r="Z36" s="55" t="str">
        <f>Таблица!Z29</f>
        <v>нет</v>
      </c>
      <c r="AA36" s="55" t="str">
        <f>Таблица!AA29</f>
        <v>нет</v>
      </c>
      <c r="AB36" s="55" t="str">
        <f>Таблица!AB29</f>
        <v>нет</v>
      </c>
      <c r="AC36" s="55">
        <f>Таблица!AC29</f>
        <v>0</v>
      </c>
      <c r="AD36" s="55">
        <f>Таблица!AD29</f>
        <v>1</v>
      </c>
      <c r="AE36" s="55">
        <f>Таблица!AE29</f>
        <v>0</v>
      </c>
      <c r="AF36" s="55">
        <f>Таблица!AF29</f>
        <v>0</v>
      </c>
      <c r="AG36" s="55">
        <f>Таблица!AG29</f>
        <v>0</v>
      </c>
      <c r="AH36" s="55">
        <f>Таблица!AH29</f>
        <v>0</v>
      </c>
      <c r="AI36" s="55">
        <f>Таблица!AI29</f>
        <v>0</v>
      </c>
      <c r="AJ36" s="55">
        <f>Таблица!AJ29</f>
        <v>0</v>
      </c>
      <c r="AK36" s="55">
        <f>Таблица!AK29</f>
        <v>1</v>
      </c>
      <c r="AL36" s="55">
        <f>Таблица!AL29</f>
        <v>0</v>
      </c>
      <c r="AM36" s="55">
        <f>Таблица!AM29</f>
        <v>0</v>
      </c>
      <c r="AN36" s="55">
        <f>Таблица!AN29</f>
        <v>0</v>
      </c>
      <c r="AO36" s="55">
        <f>Таблица!AO29</f>
        <v>0</v>
      </c>
      <c r="AP36" s="55">
        <f>Таблица!AP29</f>
        <v>0</v>
      </c>
      <c r="AQ36" s="55" t="str">
        <f>Таблица!AQ29</f>
        <v>нет</v>
      </c>
      <c r="AR36" s="55">
        <f>Таблица!AR29</f>
        <v>0</v>
      </c>
      <c r="AS36" s="54" t="s">
        <v>100</v>
      </c>
    </row>
    <row r="37" spans="1:45" ht="22.5">
      <c r="A37" s="156">
        <f>Перечень!A34</f>
        <v>23</v>
      </c>
      <c r="B37" s="157">
        <f>Перечень!C34</f>
        <v>24236</v>
      </c>
      <c r="C37" s="157" t="s">
        <v>243</v>
      </c>
      <c r="D37" s="54">
        <f>Перечень!D34</f>
        <v>1</v>
      </c>
      <c r="E37" s="55" t="str">
        <f>Таблица!F31</f>
        <v>-</v>
      </c>
      <c r="F37" s="55" t="str">
        <f>Таблица!G31</f>
        <v>-</v>
      </c>
      <c r="G37" s="55" t="str">
        <f>Таблица!G30</f>
        <v>-</v>
      </c>
      <c r="H37" s="55" t="str">
        <f>Таблица!I31</f>
        <v>-</v>
      </c>
      <c r="I37" s="55" t="str">
        <f>Таблица!I30</f>
        <v>-</v>
      </c>
      <c r="J37" s="55" t="str">
        <f>Таблица!J30</f>
        <v>-</v>
      </c>
      <c r="K37" s="55" t="str">
        <f>Таблица!K30</f>
        <v>-</v>
      </c>
      <c r="L37" s="55">
        <f>Таблица!L30</f>
        <v>0</v>
      </c>
      <c r="M37" s="55" t="str">
        <f>Таблица!M30</f>
        <v>-</v>
      </c>
      <c r="N37" s="55" t="str">
        <f>Таблица!N30</f>
        <v>-</v>
      </c>
      <c r="O37" s="55">
        <f>Таблица!O30</f>
        <v>0</v>
      </c>
      <c r="P37" s="55" t="str">
        <f>Таблица!P30</f>
        <v>-</v>
      </c>
      <c r="Q37" s="55" t="str">
        <f>Таблица!Q30</f>
        <v>-</v>
      </c>
      <c r="R37" s="55" t="str">
        <f>Таблица!R30</f>
        <v>2</v>
      </c>
      <c r="S37" s="55" t="str">
        <f>Таблица!S30</f>
        <v>2</v>
      </c>
      <c r="T37" s="55" t="str">
        <f>Таблица!T30</f>
        <v>2</v>
      </c>
      <c r="U37" s="55" t="str">
        <f>Таблица!U30</f>
        <v>-</v>
      </c>
      <c r="V37" s="55" t="str">
        <f>Таблица!V30</f>
        <v>2</v>
      </c>
      <c r="W37" s="55" t="str">
        <f>Таблица!W30</f>
        <v>-</v>
      </c>
      <c r="X37" s="55" t="str">
        <f>Таблица!X30</f>
        <v>нет</v>
      </c>
      <c r="Y37" s="55" t="str">
        <f>Таблица!Y30</f>
        <v>нет</v>
      </c>
      <c r="Z37" s="55" t="str">
        <f>Таблица!Z30</f>
        <v>нет</v>
      </c>
      <c r="AA37" s="55" t="str">
        <f>Таблица!AA30</f>
        <v>нет</v>
      </c>
      <c r="AB37" s="55" t="str">
        <f>Таблица!AB30</f>
        <v>нет</v>
      </c>
      <c r="AC37" s="55">
        <f>Таблица!AC30</f>
        <v>0</v>
      </c>
      <c r="AD37" s="55">
        <f>Таблица!AD30</f>
        <v>1</v>
      </c>
      <c r="AE37" s="55">
        <f>Таблица!AE30</f>
        <v>0</v>
      </c>
      <c r="AF37" s="55">
        <f>Таблица!AF30</f>
        <v>0</v>
      </c>
      <c r="AG37" s="55">
        <f>Таблица!AG30</f>
        <v>0</v>
      </c>
      <c r="AH37" s="55">
        <f>Таблица!AH30</f>
        <v>0</v>
      </c>
      <c r="AI37" s="55">
        <f>Таблица!AI30</f>
        <v>0</v>
      </c>
      <c r="AJ37" s="55">
        <f>Таблица!AJ30</f>
        <v>0</v>
      </c>
      <c r="AK37" s="55">
        <f>Таблица!AK30</f>
        <v>1</v>
      </c>
      <c r="AL37" s="55">
        <f>Таблица!AL30</f>
        <v>0</v>
      </c>
      <c r="AM37" s="55">
        <f>Таблица!AM30</f>
        <v>0</v>
      </c>
      <c r="AN37" s="55">
        <f>Таблица!AN30</f>
        <v>0</v>
      </c>
      <c r="AO37" s="55">
        <f>Таблица!AO30</f>
        <v>0</v>
      </c>
      <c r="AP37" s="55">
        <f>Таблица!AP30</f>
        <v>0</v>
      </c>
      <c r="AQ37" s="55" t="str">
        <f>Таблица!AQ30</f>
        <v>нет</v>
      </c>
      <c r="AR37" s="55">
        <f>Таблица!AR30</f>
        <v>0</v>
      </c>
      <c r="AS37" s="54" t="s">
        <v>100</v>
      </c>
    </row>
    <row r="38" spans="1:45" ht="22.5">
      <c r="A38" s="156">
        <f>Перечень!A35</f>
        <v>24</v>
      </c>
      <c r="B38" s="157">
        <f>Перечень!C35</f>
        <v>24236</v>
      </c>
      <c r="C38" s="157" t="s">
        <v>244</v>
      </c>
      <c r="D38" s="54">
        <f>Перечень!D35</f>
        <v>1</v>
      </c>
      <c r="E38" s="55" t="str">
        <f>Таблица!F32</f>
        <v>-</v>
      </c>
      <c r="F38" s="55" t="str">
        <f>Таблица!G32</f>
        <v>-</v>
      </c>
      <c r="G38" s="55" t="str">
        <f>Таблица!G31</f>
        <v>-</v>
      </c>
      <c r="H38" s="55" t="str">
        <f>Таблица!I32</f>
        <v>-</v>
      </c>
      <c r="I38" s="55" t="str">
        <f>Таблица!I31</f>
        <v>-</v>
      </c>
      <c r="J38" s="55" t="str">
        <f>Таблица!J31</f>
        <v>-</v>
      </c>
      <c r="K38" s="55" t="str">
        <f>Таблица!K31</f>
        <v>-</v>
      </c>
      <c r="L38" s="55">
        <f>Таблица!L31</f>
        <v>0</v>
      </c>
      <c r="M38" s="55" t="str">
        <f>Таблица!M31</f>
        <v>-</v>
      </c>
      <c r="N38" s="55" t="str">
        <f>Таблица!N31</f>
        <v>-</v>
      </c>
      <c r="O38" s="55">
        <f>Таблица!O31</f>
        <v>0</v>
      </c>
      <c r="P38" s="55" t="str">
        <f>Таблица!P31</f>
        <v>-</v>
      </c>
      <c r="Q38" s="55" t="str">
        <f>Таблица!Q31</f>
        <v>-</v>
      </c>
      <c r="R38" s="55" t="str">
        <f>Таблица!R31</f>
        <v>2</v>
      </c>
      <c r="S38" s="55" t="str">
        <f>Таблица!S31</f>
        <v>2</v>
      </c>
      <c r="T38" s="55" t="str">
        <f>Таблица!T31</f>
        <v>2</v>
      </c>
      <c r="U38" s="55" t="str">
        <f>Таблица!U31</f>
        <v>-</v>
      </c>
      <c r="V38" s="55" t="str">
        <f>Таблица!V31</f>
        <v>2</v>
      </c>
      <c r="W38" s="55" t="str">
        <f>Таблица!W31</f>
        <v>-</v>
      </c>
      <c r="X38" s="55" t="str">
        <f>Таблица!X31</f>
        <v>нет</v>
      </c>
      <c r="Y38" s="55" t="str">
        <f>Таблица!Y31</f>
        <v>нет</v>
      </c>
      <c r="Z38" s="55" t="str">
        <f>Таблица!Z31</f>
        <v>нет</v>
      </c>
      <c r="AA38" s="55" t="str">
        <f>Таблица!AA31</f>
        <v>нет</v>
      </c>
      <c r="AB38" s="55" t="str">
        <f>Таблица!AB31</f>
        <v>нет</v>
      </c>
      <c r="AC38" s="55">
        <f>Таблица!AC31</f>
        <v>0</v>
      </c>
      <c r="AD38" s="55">
        <f>Таблица!AD31</f>
        <v>1</v>
      </c>
      <c r="AE38" s="55">
        <f>Таблица!AE31</f>
        <v>0</v>
      </c>
      <c r="AF38" s="55">
        <f>Таблица!AF31</f>
        <v>0</v>
      </c>
      <c r="AG38" s="55">
        <f>Таблица!AG31</f>
        <v>0</v>
      </c>
      <c r="AH38" s="55">
        <f>Таблица!AH31</f>
        <v>0</v>
      </c>
      <c r="AI38" s="55">
        <f>Таблица!AI31</f>
        <v>0</v>
      </c>
      <c r="AJ38" s="55">
        <f>Таблица!AJ31</f>
        <v>0</v>
      </c>
      <c r="AK38" s="55">
        <f>Таблица!AK31</f>
        <v>1</v>
      </c>
      <c r="AL38" s="55">
        <f>Таблица!AL31</f>
        <v>0</v>
      </c>
      <c r="AM38" s="55">
        <f>Таблица!AM31</f>
        <v>0</v>
      </c>
      <c r="AN38" s="55">
        <f>Таблица!AN31</f>
        <v>0</v>
      </c>
      <c r="AO38" s="55">
        <f>Таблица!AO31</f>
        <v>0</v>
      </c>
      <c r="AP38" s="55">
        <f>Таблица!AP31</f>
        <v>0</v>
      </c>
      <c r="AQ38" s="55" t="str">
        <f>Таблица!AQ31</f>
        <v>нет</v>
      </c>
      <c r="AR38" s="55">
        <f>Таблица!AR31</f>
        <v>0</v>
      </c>
      <c r="AS38" s="54" t="s">
        <v>100</v>
      </c>
    </row>
    <row r="39" spans="1:45" ht="22.5">
      <c r="A39" s="156">
        <f>Перечень!A36</f>
        <v>25</v>
      </c>
      <c r="B39" s="157">
        <f>Перечень!C36</f>
        <v>24236</v>
      </c>
      <c r="C39" s="157" t="s">
        <v>9</v>
      </c>
      <c r="D39" s="54">
        <f>Перечень!D36</f>
        <v>1</v>
      </c>
      <c r="E39" s="55" t="str">
        <f>Таблица!F33</f>
        <v>-</v>
      </c>
      <c r="F39" s="55" t="str">
        <f>Таблица!G33</f>
        <v>-</v>
      </c>
      <c r="G39" s="55" t="str">
        <f>Таблица!G32</f>
        <v>-</v>
      </c>
      <c r="H39" s="55" t="str">
        <f>Таблица!I33</f>
        <v>-</v>
      </c>
      <c r="I39" s="55" t="str">
        <f>Таблица!I32</f>
        <v>-</v>
      </c>
      <c r="J39" s="55" t="str">
        <f>Таблица!J32</f>
        <v>-</v>
      </c>
      <c r="K39" s="55" t="str">
        <f>Таблица!K32</f>
        <v>-</v>
      </c>
      <c r="L39" s="55">
        <f>Таблица!L32</f>
        <v>0</v>
      </c>
      <c r="M39" s="55" t="str">
        <f>Таблица!M32</f>
        <v>-</v>
      </c>
      <c r="N39" s="55" t="str">
        <f>Таблица!N32</f>
        <v>-</v>
      </c>
      <c r="O39" s="55">
        <f>Таблица!O32</f>
        <v>0</v>
      </c>
      <c r="P39" s="55" t="str">
        <f>Таблица!P32</f>
        <v>-</v>
      </c>
      <c r="Q39" s="55" t="str">
        <f>Таблица!Q32</f>
        <v>-</v>
      </c>
      <c r="R39" s="55" t="str">
        <f>Таблица!R32</f>
        <v>2</v>
      </c>
      <c r="S39" s="55" t="str">
        <f>Таблица!S32</f>
        <v>2</v>
      </c>
      <c r="T39" s="55" t="str">
        <f>Таблица!T32</f>
        <v>2</v>
      </c>
      <c r="U39" s="55" t="str">
        <f>Таблица!U32</f>
        <v>-</v>
      </c>
      <c r="V39" s="55" t="str">
        <f>Таблица!V32</f>
        <v>2</v>
      </c>
      <c r="W39" s="55" t="str">
        <f>Таблица!W32</f>
        <v>-</v>
      </c>
      <c r="X39" s="55" t="str">
        <f>Таблица!X32</f>
        <v>нет</v>
      </c>
      <c r="Y39" s="55" t="str">
        <f>Таблица!Y32</f>
        <v>нет</v>
      </c>
      <c r="Z39" s="55" t="str">
        <f>Таблица!Z32</f>
        <v>нет</v>
      </c>
      <c r="AA39" s="55" t="str">
        <f>Таблица!AA32</f>
        <v>нет</v>
      </c>
      <c r="AB39" s="55" t="str">
        <f>Таблица!AB32</f>
        <v>нет</v>
      </c>
      <c r="AC39" s="55">
        <f>Таблица!AC32</f>
        <v>0</v>
      </c>
      <c r="AD39" s="55">
        <f>Таблица!AD32</f>
        <v>1</v>
      </c>
      <c r="AE39" s="55">
        <f>Таблица!AE32</f>
        <v>0</v>
      </c>
      <c r="AF39" s="55">
        <f>Таблица!AF32</f>
        <v>0</v>
      </c>
      <c r="AG39" s="55">
        <f>Таблица!AG32</f>
        <v>0</v>
      </c>
      <c r="AH39" s="55">
        <f>Таблица!AH32</f>
        <v>0</v>
      </c>
      <c r="AI39" s="55">
        <f>Таблица!AI32</f>
        <v>0</v>
      </c>
      <c r="AJ39" s="55">
        <f>Таблица!AJ32</f>
        <v>0</v>
      </c>
      <c r="AK39" s="55">
        <f>Таблица!AK32</f>
        <v>1</v>
      </c>
      <c r="AL39" s="55">
        <f>Таблица!AL32</f>
        <v>0</v>
      </c>
      <c r="AM39" s="55">
        <f>Таблица!AM32</f>
        <v>0</v>
      </c>
      <c r="AN39" s="55">
        <f>Таблица!AN32</f>
        <v>0</v>
      </c>
      <c r="AO39" s="55">
        <f>Таблица!AO32</f>
        <v>0</v>
      </c>
      <c r="AP39" s="55">
        <f>Таблица!AP32</f>
        <v>0</v>
      </c>
      <c r="AQ39" s="55" t="str">
        <f>Таблица!AQ32</f>
        <v>нет</v>
      </c>
      <c r="AR39" s="55">
        <f>Таблица!AR32</f>
        <v>0</v>
      </c>
      <c r="AS39" s="54" t="s">
        <v>100</v>
      </c>
    </row>
    <row r="40" spans="1:45" ht="22.5">
      <c r="A40" s="156">
        <f>Перечень!A37</f>
        <v>26</v>
      </c>
      <c r="B40" s="157">
        <f>Перечень!C37</f>
        <v>24236</v>
      </c>
      <c r="C40" s="157" t="s">
        <v>245</v>
      </c>
      <c r="D40" s="54">
        <f>Перечень!D37</f>
        <v>1</v>
      </c>
      <c r="E40" s="55" t="str">
        <f>Таблица!F34</f>
        <v>-</v>
      </c>
      <c r="F40" s="55" t="str">
        <f>Таблица!G34</f>
        <v>-</v>
      </c>
      <c r="G40" s="55" t="str">
        <f>Таблица!G33</f>
        <v>-</v>
      </c>
      <c r="H40" s="55" t="str">
        <f>Таблица!I34</f>
        <v>-</v>
      </c>
      <c r="I40" s="55" t="str">
        <f>Таблица!I33</f>
        <v>-</v>
      </c>
      <c r="J40" s="55" t="str">
        <f>Таблица!J33</f>
        <v>-</v>
      </c>
      <c r="K40" s="55" t="str">
        <f>Таблица!K33</f>
        <v>-</v>
      </c>
      <c r="L40" s="55">
        <f>Таблица!L33</f>
        <v>0</v>
      </c>
      <c r="M40" s="55" t="str">
        <f>Таблица!M33</f>
        <v>-</v>
      </c>
      <c r="N40" s="55" t="str">
        <f>Таблица!N33</f>
        <v>-</v>
      </c>
      <c r="O40" s="55">
        <f>Таблица!O33</f>
        <v>0</v>
      </c>
      <c r="P40" s="55" t="str">
        <f>Таблица!P33</f>
        <v>-</v>
      </c>
      <c r="Q40" s="55" t="str">
        <f>Таблица!Q33</f>
        <v>-</v>
      </c>
      <c r="R40" s="55" t="str">
        <f>Таблица!R33</f>
        <v>2</v>
      </c>
      <c r="S40" s="55" t="str">
        <f>Таблица!S33</f>
        <v>2</v>
      </c>
      <c r="T40" s="55" t="str">
        <f>Таблица!T33</f>
        <v>2</v>
      </c>
      <c r="U40" s="55" t="str">
        <f>Таблица!U33</f>
        <v>-</v>
      </c>
      <c r="V40" s="55" t="str">
        <f>Таблица!V33</f>
        <v>2</v>
      </c>
      <c r="W40" s="55" t="str">
        <f>Таблица!W33</f>
        <v>-</v>
      </c>
      <c r="X40" s="55" t="str">
        <f>Таблица!X33</f>
        <v>нет</v>
      </c>
      <c r="Y40" s="55" t="str">
        <f>Таблица!Y33</f>
        <v>нет</v>
      </c>
      <c r="Z40" s="55" t="str">
        <f>Таблица!Z33</f>
        <v>нет</v>
      </c>
      <c r="AA40" s="55" t="str">
        <f>Таблица!AA33</f>
        <v>нет</v>
      </c>
      <c r="AB40" s="55" t="str">
        <f>Таблица!AB33</f>
        <v>нет</v>
      </c>
      <c r="AC40" s="55">
        <f>Таблица!AC33</f>
        <v>0</v>
      </c>
      <c r="AD40" s="55">
        <f>Таблица!AD33</f>
        <v>1</v>
      </c>
      <c r="AE40" s="55">
        <f>Таблица!AE33</f>
        <v>0</v>
      </c>
      <c r="AF40" s="55">
        <f>Таблица!AF33</f>
        <v>0</v>
      </c>
      <c r="AG40" s="55">
        <f>Таблица!AG33</f>
        <v>0</v>
      </c>
      <c r="AH40" s="55">
        <f>Таблица!AH33</f>
        <v>0</v>
      </c>
      <c r="AI40" s="55">
        <f>Таблица!AI33</f>
        <v>0</v>
      </c>
      <c r="AJ40" s="55">
        <f>Таблица!AJ33</f>
        <v>0</v>
      </c>
      <c r="AK40" s="55">
        <f>Таблица!AK33</f>
        <v>1</v>
      </c>
      <c r="AL40" s="55">
        <f>Таблица!AL33</f>
        <v>0</v>
      </c>
      <c r="AM40" s="55">
        <f>Таблица!AM33</f>
        <v>0</v>
      </c>
      <c r="AN40" s="55">
        <f>Таблица!AN33</f>
        <v>0</v>
      </c>
      <c r="AO40" s="55">
        <f>Таблица!AO33</f>
        <v>0</v>
      </c>
      <c r="AP40" s="55">
        <f>Таблица!AP33</f>
        <v>0</v>
      </c>
      <c r="AQ40" s="55" t="str">
        <f>Таблица!AQ33</f>
        <v>нет</v>
      </c>
      <c r="AR40" s="55">
        <f>Таблица!AR33</f>
        <v>0</v>
      </c>
      <c r="AS40" s="54" t="s">
        <v>100</v>
      </c>
    </row>
    <row r="41" spans="1:45" ht="22.5">
      <c r="A41" s="156">
        <f>Перечень!A39</f>
        <v>27</v>
      </c>
      <c r="B41" s="157">
        <f>Перечень!C39</f>
        <v>23177</v>
      </c>
      <c r="C41" s="157" t="s">
        <v>246</v>
      </c>
      <c r="D41" s="54">
        <f>Перечень!D39</f>
        <v>1</v>
      </c>
      <c r="E41" s="55" t="str">
        <f>Таблица!F36</f>
        <v>-</v>
      </c>
      <c r="F41" s="55" t="str">
        <f>Таблица!G36</f>
        <v>-</v>
      </c>
      <c r="G41" s="55" t="str">
        <f>Таблица!G35</f>
        <v>-</v>
      </c>
      <c r="H41" s="55" t="str">
        <f>Таблица!I36</f>
        <v>-</v>
      </c>
      <c r="I41" s="55" t="str">
        <f>Таблица!I35</f>
        <v>-</v>
      </c>
      <c r="J41" s="55" t="str">
        <f>Таблица!J35</f>
        <v>-</v>
      </c>
      <c r="K41" s="55" t="str">
        <f>Таблица!K35</f>
        <v>-</v>
      </c>
      <c r="L41" s="55">
        <f>Таблица!L35</f>
        <v>0</v>
      </c>
      <c r="M41" s="55" t="str">
        <f>Таблица!M35</f>
        <v>-</v>
      </c>
      <c r="N41" s="55" t="str">
        <f>Таблица!N35</f>
        <v>-</v>
      </c>
      <c r="O41" s="55">
        <f>Таблица!O35</f>
        <v>0</v>
      </c>
      <c r="P41" s="55" t="str">
        <f>Таблица!P35</f>
        <v>-</v>
      </c>
      <c r="Q41" s="55" t="str">
        <f>Таблица!Q35</f>
        <v>-</v>
      </c>
      <c r="R41" s="55" t="str">
        <f>Таблица!R35</f>
        <v>1</v>
      </c>
      <c r="S41" s="55" t="str">
        <f>Таблица!S35</f>
        <v>2</v>
      </c>
      <c r="T41" s="55" t="str">
        <f>Таблица!T35</f>
        <v>2</v>
      </c>
      <c r="U41" s="55" t="str">
        <f>Таблица!U35</f>
        <v>2</v>
      </c>
      <c r="V41" s="55" t="str">
        <f>Таблица!V35</f>
        <v>2</v>
      </c>
      <c r="W41" s="55" t="str">
        <f>Таблица!W35</f>
        <v>-</v>
      </c>
      <c r="X41" s="55" t="str">
        <f>Таблица!X35</f>
        <v>нет</v>
      </c>
      <c r="Y41" s="55" t="str">
        <f>Таблица!Y35</f>
        <v>нет</v>
      </c>
      <c r="Z41" s="55" t="str">
        <f>Таблица!Z35</f>
        <v>да</v>
      </c>
      <c r="AA41" s="55" t="str">
        <f>Таблица!AA35</f>
        <v>нет</v>
      </c>
      <c r="AB41" s="55" t="str">
        <f>Таблица!AB35</f>
        <v>нет</v>
      </c>
      <c r="AC41" s="55">
        <f>Таблица!AC35</f>
        <v>0</v>
      </c>
      <c r="AD41" s="55">
        <f>Таблица!AD35</f>
        <v>1</v>
      </c>
      <c r="AE41" s="55">
        <f>Таблица!AE35</f>
        <v>0</v>
      </c>
      <c r="AF41" s="55">
        <f>Таблица!AF35</f>
        <v>0</v>
      </c>
      <c r="AG41" s="55">
        <f>Таблица!AG35</f>
        <v>0</v>
      </c>
      <c r="AH41" s="55">
        <f>Таблица!AH35</f>
        <v>0</v>
      </c>
      <c r="AI41" s="55">
        <f>Таблица!AI35</f>
        <v>0</v>
      </c>
      <c r="AJ41" s="55">
        <f>Таблица!AJ35</f>
        <v>0</v>
      </c>
      <c r="AK41" s="55">
        <f>Таблица!AK35</f>
        <v>1</v>
      </c>
      <c r="AL41" s="55">
        <f>Таблица!AL35</f>
        <v>0</v>
      </c>
      <c r="AM41" s="55">
        <f>Таблица!AM35</f>
        <v>0</v>
      </c>
      <c r="AN41" s="55">
        <f>Таблица!AN35</f>
        <v>0</v>
      </c>
      <c r="AO41" s="55">
        <f>Таблица!AO35</f>
        <v>0</v>
      </c>
      <c r="AP41" s="55">
        <f>Таблица!AP35</f>
        <v>0</v>
      </c>
      <c r="AQ41" s="55" t="str">
        <f>Таблица!AQ35</f>
        <v>нет</v>
      </c>
      <c r="AR41" s="55">
        <f>Таблица!AR35</f>
        <v>0</v>
      </c>
      <c r="AS41" s="54" t="s">
        <v>100</v>
      </c>
    </row>
    <row r="42" spans="1:45" ht="33.75">
      <c r="A42" s="156">
        <f>Перечень!A40</f>
        <v>28</v>
      </c>
      <c r="B42" s="157">
        <f>Перечень!C40</f>
        <v>24255</v>
      </c>
      <c r="C42" s="157" t="s">
        <v>255</v>
      </c>
      <c r="D42" s="54">
        <f>Перечень!D40</f>
        <v>2</v>
      </c>
      <c r="E42" s="55" t="str">
        <f>Таблица!F37</f>
        <v>-</v>
      </c>
      <c r="F42" s="55" t="str">
        <f>Таблица!G37</f>
        <v>-</v>
      </c>
      <c r="G42" s="55" t="str">
        <f>Таблица!G36</f>
        <v>-</v>
      </c>
      <c r="H42" s="55" t="str">
        <f>Таблица!I37</f>
        <v>-</v>
      </c>
      <c r="I42" s="55" t="str">
        <f>Таблица!I36</f>
        <v>-</v>
      </c>
      <c r="J42" s="55" t="str">
        <f>Таблица!J36</f>
        <v>-</v>
      </c>
      <c r="K42" s="55" t="str">
        <f>Таблица!K36</f>
        <v>-</v>
      </c>
      <c r="L42" s="55">
        <f>Таблица!L36</f>
        <v>0</v>
      </c>
      <c r="M42" s="55" t="str">
        <f>Таблица!M36</f>
        <v>-</v>
      </c>
      <c r="N42" s="55" t="str">
        <f>Таблица!N36</f>
        <v>-</v>
      </c>
      <c r="O42" s="55">
        <f>Таблица!O36</f>
        <v>0</v>
      </c>
      <c r="P42" s="55" t="str">
        <f>Таблица!P36</f>
        <v>-</v>
      </c>
      <c r="Q42" s="55" t="str">
        <f>Таблица!Q36</f>
        <v>-</v>
      </c>
      <c r="R42" s="55" t="str">
        <f>Таблица!R36</f>
        <v>1</v>
      </c>
      <c r="S42" s="55" t="str">
        <f>Таблица!S36</f>
        <v>2</v>
      </c>
      <c r="T42" s="55" t="str">
        <f>Таблица!T36</f>
        <v>2</v>
      </c>
      <c r="U42" s="55" t="str">
        <f>Таблица!U36</f>
        <v>1</v>
      </c>
      <c r="V42" s="55" t="str">
        <f>Таблица!V36</f>
        <v>2</v>
      </c>
      <c r="W42" s="55" t="str">
        <f>Таблица!W36</f>
        <v>-</v>
      </c>
      <c r="X42" s="55" t="str">
        <f>Таблица!X36</f>
        <v>нет</v>
      </c>
      <c r="Y42" s="55" t="str">
        <f>Таблица!Y36</f>
        <v>нет</v>
      </c>
      <c r="Z42" s="55" t="str">
        <f>Таблица!Z36</f>
        <v>да</v>
      </c>
      <c r="AA42" s="55" t="str">
        <f>Таблица!AA36</f>
        <v>нет</v>
      </c>
      <c r="AB42" s="55" t="str">
        <f>Таблица!AB36</f>
        <v>нет</v>
      </c>
      <c r="AC42" s="55">
        <f>Таблица!AC36</f>
        <v>0</v>
      </c>
      <c r="AD42" s="55">
        <f>Таблица!AD36</f>
        <v>2</v>
      </c>
      <c r="AE42" s="55">
        <f>Таблица!AE36</f>
        <v>0</v>
      </c>
      <c r="AF42" s="55">
        <f>Таблица!AF36</f>
        <v>0</v>
      </c>
      <c r="AG42" s="55">
        <f>Таблица!AG36</f>
        <v>0</v>
      </c>
      <c r="AH42" s="55">
        <f>Таблица!AH36</f>
        <v>0</v>
      </c>
      <c r="AI42" s="55">
        <f>Таблица!AI36</f>
        <v>0</v>
      </c>
      <c r="AJ42" s="55">
        <f>Таблица!AJ36</f>
        <v>0</v>
      </c>
      <c r="AK42" s="55">
        <f>Таблица!AK36</f>
        <v>2</v>
      </c>
      <c r="AL42" s="55">
        <f>Таблица!AL36</f>
        <v>0</v>
      </c>
      <c r="AM42" s="55">
        <f>Таблица!AM36</f>
        <v>0</v>
      </c>
      <c r="AN42" s="55">
        <f>Таблица!AN36</f>
        <v>0</v>
      </c>
      <c r="AO42" s="55">
        <f>Таблица!AO36</f>
        <v>0</v>
      </c>
      <c r="AP42" s="55">
        <f>Таблица!AP36</f>
        <v>0</v>
      </c>
      <c r="AQ42" s="55" t="str">
        <f>Таблица!AQ36</f>
        <v>да</v>
      </c>
      <c r="AR42" s="55">
        <f>Таблица!AR36</f>
        <v>0</v>
      </c>
      <c r="AS42" s="54" t="s">
        <v>258</v>
      </c>
    </row>
    <row r="43" spans="1:45" ht="33.75">
      <c r="A43" s="156">
        <f>Перечень!A41</f>
        <v>29</v>
      </c>
      <c r="B43" s="157">
        <f>Перечень!C41</f>
        <v>27250</v>
      </c>
      <c r="C43" s="157" t="s">
        <v>247</v>
      </c>
      <c r="D43" s="54">
        <f>Перечень!D41</f>
        <v>1</v>
      </c>
      <c r="E43" s="55" t="str">
        <f>Таблица!F38</f>
        <v>-</v>
      </c>
      <c r="F43" s="55" t="str">
        <f>Таблица!G38</f>
        <v>-</v>
      </c>
      <c r="G43" s="55" t="str">
        <f>Таблица!G37</f>
        <v>-</v>
      </c>
      <c r="H43" s="55" t="str">
        <f>Таблица!I38</f>
        <v>-</v>
      </c>
      <c r="I43" s="55" t="str">
        <f>Таблица!I37</f>
        <v>-</v>
      </c>
      <c r="J43" s="55" t="str">
        <f>Таблица!J37</f>
        <v>-</v>
      </c>
      <c r="K43" s="55" t="str">
        <f>Таблица!K37</f>
        <v>-</v>
      </c>
      <c r="L43" s="55">
        <f>Таблица!L37</f>
        <v>0</v>
      </c>
      <c r="M43" s="55" t="str">
        <f>Таблица!M37</f>
        <v>-</v>
      </c>
      <c r="N43" s="55" t="str">
        <f>Таблица!N37</f>
        <v>-</v>
      </c>
      <c r="O43" s="55">
        <f>Таблица!O37</f>
        <v>0</v>
      </c>
      <c r="P43" s="55" t="str">
        <f>Таблица!P37</f>
        <v>-</v>
      </c>
      <c r="Q43" s="55" t="str">
        <f>Таблица!Q37</f>
        <v>-</v>
      </c>
      <c r="R43" s="55" t="str">
        <f>Таблица!R37</f>
        <v>1</v>
      </c>
      <c r="S43" s="55" t="str">
        <f>Таблица!S37</f>
        <v>2</v>
      </c>
      <c r="T43" s="55" t="str">
        <f>Таблица!T37</f>
        <v>1</v>
      </c>
      <c r="U43" s="55" t="str">
        <f>Таблица!U37</f>
        <v>2</v>
      </c>
      <c r="V43" s="55" t="str">
        <f>Таблица!V37</f>
        <v>2</v>
      </c>
      <c r="W43" s="55" t="str">
        <f>Таблица!W37</f>
        <v>-</v>
      </c>
      <c r="X43" s="55" t="str">
        <f>Таблица!X37</f>
        <v>нет</v>
      </c>
      <c r="Y43" s="55" t="str">
        <f>Таблица!Y37</f>
        <v>нет</v>
      </c>
      <c r="Z43" s="55" t="str">
        <f>Таблица!Z37</f>
        <v>да</v>
      </c>
      <c r="AA43" s="55" t="str">
        <f>Таблица!AA37</f>
        <v>нет</v>
      </c>
      <c r="AB43" s="55" t="str">
        <f>Таблица!AB37</f>
        <v>нет</v>
      </c>
      <c r="AC43" s="55">
        <f>Таблица!AC37</f>
        <v>0</v>
      </c>
      <c r="AD43" s="55">
        <f>Таблица!AD37</f>
        <v>1</v>
      </c>
      <c r="AE43" s="55">
        <f>Таблица!AE37</f>
        <v>0</v>
      </c>
      <c r="AF43" s="55">
        <f>Таблица!AF37</f>
        <v>0</v>
      </c>
      <c r="AG43" s="55">
        <f>Таблица!AG37</f>
        <v>0</v>
      </c>
      <c r="AH43" s="55">
        <f>Таблица!AH37</f>
        <v>0</v>
      </c>
      <c r="AI43" s="55">
        <f>Таблица!AI37</f>
        <v>0</v>
      </c>
      <c r="AJ43" s="55">
        <f>Таблица!AJ37</f>
        <v>0</v>
      </c>
      <c r="AK43" s="55">
        <f>Таблица!AK37</f>
        <v>1</v>
      </c>
      <c r="AL43" s="55">
        <f>Таблица!AL37</f>
        <v>0</v>
      </c>
      <c r="AM43" s="55">
        <f>Таблица!AM37</f>
        <v>0</v>
      </c>
      <c r="AN43" s="55">
        <f>Таблица!AN37</f>
        <v>0</v>
      </c>
      <c r="AO43" s="55">
        <f>Таблица!AO37</f>
        <v>0</v>
      </c>
      <c r="AP43" s="55">
        <f>Таблица!AP37</f>
        <v>0</v>
      </c>
      <c r="AQ43" s="55" t="str">
        <f>Таблица!AQ37</f>
        <v>да</v>
      </c>
      <c r="AR43" s="55">
        <f>Таблица!AR37</f>
        <v>0</v>
      </c>
      <c r="AS43" s="54" t="s">
        <v>258</v>
      </c>
    </row>
    <row r="44" spans="1:45" ht="33.75">
      <c r="A44" s="156">
        <f>Перечень!A42</f>
        <v>30</v>
      </c>
      <c r="B44" s="157">
        <f>Перечень!C42</f>
        <v>25484</v>
      </c>
      <c r="C44" s="157" t="s">
        <v>248</v>
      </c>
      <c r="D44" s="54">
        <f>Перечень!D42</f>
        <v>1</v>
      </c>
      <c r="E44" s="55" t="str">
        <f>Таблица!F39</f>
        <v>-</v>
      </c>
      <c r="F44" s="55" t="str">
        <f>Таблица!G39</f>
        <v>-</v>
      </c>
      <c r="G44" s="55" t="str">
        <f>Таблица!G38</f>
        <v>-</v>
      </c>
      <c r="H44" s="55" t="str">
        <f>Таблица!I39</f>
        <v>-</v>
      </c>
      <c r="I44" s="55" t="str">
        <f>Таблица!I38</f>
        <v>-</v>
      </c>
      <c r="J44" s="55" t="str">
        <f>Таблица!J38</f>
        <v>-</v>
      </c>
      <c r="K44" s="55" t="str">
        <f>Таблица!K38</f>
        <v>-</v>
      </c>
      <c r="L44" s="55">
        <f>Таблица!L38</f>
        <v>0</v>
      </c>
      <c r="M44" s="55" t="str">
        <f>Таблица!M38</f>
        <v>-</v>
      </c>
      <c r="N44" s="55" t="str">
        <f>Таблица!N38</f>
        <v>-</v>
      </c>
      <c r="O44" s="55">
        <f>Таблица!O38</f>
        <v>0</v>
      </c>
      <c r="P44" s="55" t="str">
        <f>Таблица!P38</f>
        <v>-</v>
      </c>
      <c r="Q44" s="55" t="str">
        <f>Таблица!Q38</f>
        <v>-</v>
      </c>
      <c r="R44" s="55" t="str">
        <f>Таблица!R38</f>
        <v>1</v>
      </c>
      <c r="S44" s="55" t="str">
        <f>Таблица!S38</f>
        <v>2</v>
      </c>
      <c r="T44" s="55" t="str">
        <f>Таблица!T38</f>
        <v>1</v>
      </c>
      <c r="U44" s="55" t="str">
        <f>Таблица!U38</f>
        <v>2</v>
      </c>
      <c r="V44" s="55" t="str">
        <f>Таблица!V38</f>
        <v>2</v>
      </c>
      <c r="W44" s="55" t="str">
        <f>Таблица!W38</f>
        <v>-</v>
      </c>
      <c r="X44" s="55" t="str">
        <f>Таблица!X38</f>
        <v>нет</v>
      </c>
      <c r="Y44" s="55" t="str">
        <f>Таблица!Y38</f>
        <v>нет</v>
      </c>
      <c r="Z44" s="55" t="str">
        <f>Таблица!Z38</f>
        <v>да</v>
      </c>
      <c r="AA44" s="55" t="str">
        <f>Таблица!AA38</f>
        <v>нет</v>
      </c>
      <c r="AB44" s="55" t="str">
        <f>Таблица!AB38</f>
        <v>нет</v>
      </c>
      <c r="AC44" s="55">
        <f>Таблица!AC38</f>
        <v>0</v>
      </c>
      <c r="AD44" s="55">
        <f>Таблица!AD38</f>
        <v>1</v>
      </c>
      <c r="AE44" s="55">
        <f>Таблица!AE38</f>
        <v>0</v>
      </c>
      <c r="AF44" s="55">
        <f>Таблица!AF38</f>
        <v>0</v>
      </c>
      <c r="AG44" s="55">
        <f>Таблица!AG38</f>
        <v>0</v>
      </c>
      <c r="AH44" s="55">
        <f>Таблица!AH38</f>
        <v>0</v>
      </c>
      <c r="AI44" s="55">
        <f>Таблица!AI38</f>
        <v>0</v>
      </c>
      <c r="AJ44" s="55">
        <f>Таблица!AJ38</f>
        <v>0</v>
      </c>
      <c r="AK44" s="55">
        <f>Таблица!AK38</f>
        <v>1</v>
      </c>
      <c r="AL44" s="55">
        <f>Таблица!AL38</f>
        <v>0</v>
      </c>
      <c r="AM44" s="55">
        <f>Таблица!AM38</f>
        <v>0</v>
      </c>
      <c r="AN44" s="55">
        <f>Таблица!AN38</f>
        <v>0</v>
      </c>
      <c r="AO44" s="55">
        <f>Таблица!AO38</f>
        <v>0</v>
      </c>
      <c r="AP44" s="55">
        <f>Таблица!AP38</f>
        <v>0</v>
      </c>
      <c r="AQ44" s="55" t="str">
        <f>Таблица!AQ38</f>
        <v>да</v>
      </c>
      <c r="AR44" s="55">
        <f>Таблица!AR38</f>
        <v>0</v>
      </c>
      <c r="AS44" s="54" t="s">
        <v>258</v>
      </c>
    </row>
    <row r="45" spans="1:45" ht="33.75">
      <c r="A45" s="156">
        <f>Перечень!A43</f>
        <v>31</v>
      </c>
      <c r="B45" s="157">
        <f>Перечень!C43</f>
        <v>27247</v>
      </c>
      <c r="C45" s="157" t="s">
        <v>256</v>
      </c>
      <c r="D45" s="54">
        <f>Перечень!D43</f>
        <v>2</v>
      </c>
      <c r="E45" s="55" t="str">
        <f>Таблица!F40</f>
        <v>-</v>
      </c>
      <c r="F45" s="55" t="str">
        <f>Таблица!G40</f>
        <v>-</v>
      </c>
      <c r="G45" s="55" t="str">
        <f>Таблица!G39</f>
        <v>-</v>
      </c>
      <c r="H45" s="55" t="str">
        <f>Таблица!I40</f>
        <v>-</v>
      </c>
      <c r="I45" s="55" t="str">
        <f>Таблица!I39</f>
        <v>-</v>
      </c>
      <c r="J45" s="55" t="str">
        <f>Таблица!J39</f>
        <v>-</v>
      </c>
      <c r="K45" s="55" t="str">
        <f>Таблица!K39</f>
        <v>-</v>
      </c>
      <c r="L45" s="55">
        <f>Таблица!L39</f>
        <v>0</v>
      </c>
      <c r="M45" s="55" t="str">
        <f>Таблица!M39</f>
        <v>-</v>
      </c>
      <c r="N45" s="55" t="str">
        <f>Таблица!N39</f>
        <v>-</v>
      </c>
      <c r="O45" s="55">
        <f>Таблица!O39</f>
        <v>0</v>
      </c>
      <c r="P45" s="55" t="str">
        <f>Таблица!P39</f>
        <v>-</v>
      </c>
      <c r="Q45" s="55" t="str">
        <f>Таблица!Q39</f>
        <v>-</v>
      </c>
      <c r="R45" s="55" t="str">
        <f>Таблица!R39</f>
        <v>1</v>
      </c>
      <c r="S45" s="55" t="str">
        <f>Таблица!S39</f>
        <v>2</v>
      </c>
      <c r="T45" s="55" t="str">
        <f>Таблица!T39</f>
        <v>1</v>
      </c>
      <c r="U45" s="55" t="str">
        <f>Таблица!U39</f>
        <v>2</v>
      </c>
      <c r="V45" s="55" t="str">
        <f>Таблица!V39</f>
        <v>2</v>
      </c>
      <c r="W45" s="55" t="str">
        <f>Таблица!W39</f>
        <v>-</v>
      </c>
      <c r="X45" s="55" t="str">
        <f>Таблица!X39</f>
        <v>нет</v>
      </c>
      <c r="Y45" s="55" t="str">
        <f>Таблица!Y39</f>
        <v>нет</v>
      </c>
      <c r="Z45" s="55" t="str">
        <f>Таблица!Z39</f>
        <v>да</v>
      </c>
      <c r="AA45" s="55" t="str">
        <f>Таблица!AA39</f>
        <v>нет</v>
      </c>
      <c r="AB45" s="55" t="str">
        <f>Таблица!AB39</f>
        <v>нет</v>
      </c>
      <c r="AC45" s="55">
        <f>Таблица!AC39</f>
        <v>0</v>
      </c>
      <c r="AD45" s="55">
        <f>Таблица!AD39</f>
        <v>2</v>
      </c>
      <c r="AE45" s="55">
        <f>Таблица!AE39</f>
        <v>0</v>
      </c>
      <c r="AF45" s="55">
        <f>Таблица!AF39</f>
        <v>0</v>
      </c>
      <c r="AG45" s="55">
        <f>Таблица!AG39</f>
        <v>0</v>
      </c>
      <c r="AH45" s="55">
        <f>Таблица!AH39</f>
        <v>0</v>
      </c>
      <c r="AI45" s="55">
        <f>Таблица!AI39</f>
        <v>0</v>
      </c>
      <c r="AJ45" s="55">
        <f>Таблица!AJ39</f>
        <v>0</v>
      </c>
      <c r="AK45" s="55">
        <f>Таблица!AK39</f>
        <v>2</v>
      </c>
      <c r="AL45" s="55">
        <f>Таблица!AL39</f>
        <v>0</v>
      </c>
      <c r="AM45" s="55">
        <f>Таблица!AM39</f>
        <v>0</v>
      </c>
      <c r="AN45" s="55">
        <f>Таблица!AN39</f>
        <v>0</v>
      </c>
      <c r="AO45" s="55">
        <f>Таблица!AO39</f>
        <v>0</v>
      </c>
      <c r="AP45" s="55">
        <f>Таблица!AP39</f>
        <v>0</v>
      </c>
      <c r="AQ45" s="55" t="str">
        <f>Таблица!AQ39</f>
        <v>да</v>
      </c>
      <c r="AR45" s="55">
        <f>Таблица!AR39</f>
        <v>0</v>
      </c>
      <c r="AS45" s="54" t="s">
        <v>258</v>
      </c>
    </row>
    <row r="46" spans="1:45" ht="15" customHeight="1">
      <c r="A46" s="156">
        <f>Перечень!A45</f>
        <v>32</v>
      </c>
      <c r="B46" s="157">
        <f>Перечень!C45</f>
        <v>20336</v>
      </c>
      <c r="C46" s="157" t="s">
        <v>249</v>
      </c>
      <c r="D46" s="54">
        <f>Перечень!D45</f>
        <v>1</v>
      </c>
      <c r="E46" s="55" t="str">
        <f>Таблица!F42</f>
        <v>-</v>
      </c>
      <c r="F46" s="55" t="str">
        <f>Таблица!G42</f>
        <v>-</v>
      </c>
      <c r="G46" s="55" t="str">
        <f>Таблица!G41</f>
        <v>-</v>
      </c>
      <c r="H46" s="55" t="str">
        <f>Таблица!I42</f>
        <v>-</v>
      </c>
      <c r="I46" s="55" t="str">
        <f>Таблица!I41</f>
        <v>-</v>
      </c>
      <c r="J46" s="55" t="str">
        <f>Таблица!J41</f>
        <v>-</v>
      </c>
      <c r="K46" s="55" t="str">
        <f>Таблица!K41</f>
        <v>-</v>
      </c>
      <c r="L46" s="55">
        <f>Таблица!L41</f>
        <v>0</v>
      </c>
      <c r="M46" s="55" t="str">
        <f>Таблица!M41</f>
        <v>-</v>
      </c>
      <c r="N46" s="55" t="str">
        <f>Таблица!N41</f>
        <v>-</v>
      </c>
      <c r="O46" s="55">
        <f>Таблица!O41</f>
        <v>0</v>
      </c>
      <c r="P46" s="55" t="str">
        <f>Таблица!P41</f>
        <v>-</v>
      </c>
      <c r="Q46" s="55" t="str">
        <f>Таблица!Q41</f>
        <v>-</v>
      </c>
      <c r="R46" s="55" t="str">
        <f>Таблица!R41</f>
        <v>1</v>
      </c>
      <c r="S46" s="55" t="str">
        <f>Таблица!S41</f>
        <v>2</v>
      </c>
      <c r="T46" s="55" t="str">
        <f>Таблица!T41</f>
        <v>1</v>
      </c>
      <c r="U46" s="55" t="str">
        <f>Таблица!U41</f>
        <v>-</v>
      </c>
      <c r="V46" s="55" t="str">
        <f>Таблица!V41</f>
        <v>2</v>
      </c>
      <c r="W46" s="55" t="str">
        <f>Таблица!W41</f>
        <v>-</v>
      </c>
      <c r="X46" s="55" t="str">
        <f>Таблица!X41</f>
        <v>нет</v>
      </c>
      <c r="Y46" s="55" t="str">
        <f>Таблица!Y41</f>
        <v>нет</v>
      </c>
      <c r="Z46" s="55" t="str">
        <f>Таблица!Z41</f>
        <v>нет</v>
      </c>
      <c r="AA46" s="55" t="str">
        <f>Таблица!AA41</f>
        <v>нет</v>
      </c>
      <c r="AB46" s="55" t="str">
        <f>Таблица!AB41</f>
        <v>нет</v>
      </c>
      <c r="AC46" s="55">
        <f>Таблица!AC41</f>
        <v>0</v>
      </c>
      <c r="AD46" s="55">
        <f>Таблица!AD41</f>
        <v>1</v>
      </c>
      <c r="AE46" s="55">
        <f>Таблица!AE41</f>
        <v>0</v>
      </c>
      <c r="AF46" s="55">
        <f>Таблица!AF41</f>
        <v>0</v>
      </c>
      <c r="AG46" s="55">
        <f>Таблица!AG41</f>
        <v>0</v>
      </c>
      <c r="AH46" s="55">
        <f>Таблица!AH41</f>
        <v>0</v>
      </c>
      <c r="AI46" s="55">
        <f>Таблица!AI41</f>
        <v>0</v>
      </c>
      <c r="AJ46" s="55">
        <f>Таблица!AJ41</f>
        <v>0</v>
      </c>
      <c r="AK46" s="55">
        <f>Таблица!AK41</f>
        <v>1</v>
      </c>
      <c r="AL46" s="55">
        <f>Таблица!AL41</f>
        <v>0</v>
      </c>
      <c r="AM46" s="55">
        <f>Таблица!AM41</f>
        <v>0</v>
      </c>
      <c r="AN46" s="55">
        <f>Таблица!AN41</f>
        <v>0</v>
      </c>
      <c r="AO46" s="55">
        <f>Таблица!AO41</f>
        <v>0</v>
      </c>
      <c r="AP46" s="55">
        <f>Таблица!AP41</f>
        <v>0</v>
      </c>
      <c r="AQ46" s="55" t="str">
        <f>Таблица!AQ41</f>
        <v>нет</v>
      </c>
      <c r="AR46" s="55">
        <f>Таблица!AR41</f>
        <v>0</v>
      </c>
      <c r="AS46" s="54" t="s">
        <v>100</v>
      </c>
    </row>
    <row r="47" spans="1:45" ht="22.5">
      <c r="A47" s="156">
        <f>Перечень!A46</f>
        <v>33</v>
      </c>
      <c r="B47" s="157">
        <f>Перечень!C46</f>
        <v>26353</v>
      </c>
      <c r="C47" s="157" t="s">
        <v>250</v>
      </c>
      <c r="D47" s="54">
        <f>Перечень!D46</f>
        <v>1</v>
      </c>
      <c r="E47" s="55" t="str">
        <f>Таблица!F43</f>
        <v>-</v>
      </c>
      <c r="F47" s="55" t="str">
        <f>Таблица!G43</f>
        <v>-</v>
      </c>
      <c r="G47" s="55" t="str">
        <f>Таблица!G42</f>
        <v>-</v>
      </c>
      <c r="H47" s="55" t="str">
        <f>Таблица!I43</f>
        <v>2</v>
      </c>
      <c r="I47" s="55" t="str">
        <f>Таблица!I42</f>
        <v>-</v>
      </c>
      <c r="J47" s="55" t="str">
        <f>Таблица!J42</f>
        <v>-</v>
      </c>
      <c r="K47" s="55" t="str">
        <f>Таблица!K42</f>
        <v>-</v>
      </c>
      <c r="L47" s="55">
        <f>Таблица!L42</f>
        <v>0</v>
      </c>
      <c r="M47" s="55" t="str">
        <f>Таблица!M42</f>
        <v>-</v>
      </c>
      <c r="N47" s="55" t="str">
        <f>Таблица!N42</f>
        <v>-</v>
      </c>
      <c r="O47" s="55">
        <f>Таблица!O42</f>
        <v>0</v>
      </c>
      <c r="P47" s="55" t="str">
        <f>Таблица!P42</f>
        <v>-</v>
      </c>
      <c r="Q47" s="55" t="str">
        <f>Таблица!Q42</f>
        <v>-</v>
      </c>
      <c r="R47" s="55" t="str">
        <f>Таблица!R42</f>
        <v>1</v>
      </c>
      <c r="S47" s="55" t="str">
        <f>Таблица!S42</f>
        <v>2</v>
      </c>
      <c r="T47" s="55" t="str">
        <f>Таблица!T42</f>
        <v>1</v>
      </c>
      <c r="U47" s="55" t="str">
        <f>Таблица!U42</f>
        <v>-</v>
      </c>
      <c r="V47" s="55" t="str">
        <f>Таблица!V42</f>
        <v>2</v>
      </c>
      <c r="W47" s="55" t="str">
        <f>Таблица!W42</f>
        <v>-</v>
      </c>
      <c r="X47" s="55" t="str">
        <f>Таблица!X42</f>
        <v>нет</v>
      </c>
      <c r="Y47" s="55" t="str">
        <f>Таблица!Y42</f>
        <v>нет</v>
      </c>
      <c r="Z47" s="55" t="str">
        <f>Таблица!Z42</f>
        <v>нет</v>
      </c>
      <c r="AA47" s="55" t="str">
        <f>Таблица!AA42</f>
        <v>нет</v>
      </c>
      <c r="AB47" s="55" t="str">
        <f>Таблица!AB42</f>
        <v>нет</v>
      </c>
      <c r="AC47" s="55">
        <f>Таблица!AC42</f>
        <v>0</v>
      </c>
      <c r="AD47" s="55">
        <f>Таблица!AD42</f>
        <v>1</v>
      </c>
      <c r="AE47" s="55">
        <f>Таблица!AE42</f>
        <v>0</v>
      </c>
      <c r="AF47" s="55">
        <f>Таблица!AF42</f>
        <v>0</v>
      </c>
      <c r="AG47" s="55">
        <f>Таблица!AG42</f>
        <v>0</v>
      </c>
      <c r="AH47" s="55">
        <f>Таблица!AH42</f>
        <v>0</v>
      </c>
      <c r="AI47" s="55">
        <f>Таблица!AI42</f>
        <v>0</v>
      </c>
      <c r="AJ47" s="55">
        <f>Таблица!AJ42</f>
        <v>0</v>
      </c>
      <c r="AK47" s="55">
        <f>Таблица!AK42</f>
        <v>1</v>
      </c>
      <c r="AL47" s="55">
        <f>Таблица!AL42</f>
        <v>0</v>
      </c>
      <c r="AM47" s="55">
        <f>Таблица!AM42</f>
        <v>0</v>
      </c>
      <c r="AN47" s="55">
        <f>Таблица!AN42</f>
        <v>0</v>
      </c>
      <c r="AO47" s="55">
        <f>Таблица!AO42</f>
        <v>0</v>
      </c>
      <c r="AP47" s="55">
        <f>Таблица!AP42</f>
        <v>0</v>
      </c>
      <c r="AQ47" s="55" t="str">
        <f>Таблица!AQ42</f>
        <v>нет</v>
      </c>
      <c r="AR47" s="55">
        <f>Таблица!AR42</f>
        <v>0</v>
      </c>
      <c r="AS47" s="54" t="s">
        <v>100</v>
      </c>
    </row>
    <row r="48" spans="1:45" ht="22.5">
      <c r="A48" s="156">
        <f>Перечень!A47</f>
        <v>34</v>
      </c>
      <c r="B48" s="157">
        <f>Перечень!C47</f>
        <v>16675</v>
      </c>
      <c r="C48" s="157" t="s">
        <v>257</v>
      </c>
      <c r="D48" s="54">
        <f>Перечень!D47</f>
        <v>2</v>
      </c>
      <c r="E48" s="55" t="str">
        <f>Таблица!F44</f>
        <v>-</v>
      </c>
      <c r="F48" s="55" t="str">
        <f>Таблица!G44</f>
        <v>-</v>
      </c>
      <c r="G48" s="55" t="str">
        <f>Таблица!G43</f>
        <v>-</v>
      </c>
      <c r="H48" s="55" t="str">
        <f>Таблица!I44</f>
        <v>2</v>
      </c>
      <c r="I48" s="55" t="str">
        <f>Таблица!I43</f>
        <v>2</v>
      </c>
      <c r="J48" s="55" t="str">
        <f>Таблица!J43</f>
        <v>-</v>
      </c>
      <c r="K48" s="55" t="str">
        <f>Таблица!K43</f>
        <v>-</v>
      </c>
      <c r="L48" s="55">
        <f>Таблица!L43</f>
        <v>0</v>
      </c>
      <c r="M48" s="55" t="str">
        <f>Таблица!M43</f>
        <v>-</v>
      </c>
      <c r="N48" s="55" t="str">
        <f>Таблица!N43</f>
        <v>-</v>
      </c>
      <c r="O48" s="55">
        <f>Таблица!O43</f>
        <v>0</v>
      </c>
      <c r="P48" s="55" t="str">
        <f>Таблица!P43</f>
        <v>-</v>
      </c>
      <c r="Q48" s="55" t="str">
        <f>Таблица!Q43</f>
        <v>-</v>
      </c>
      <c r="R48" s="55" t="str">
        <f>Таблица!R43</f>
        <v>3.1</v>
      </c>
      <c r="S48" s="55" t="str">
        <f>Таблица!S43</f>
        <v>2</v>
      </c>
      <c r="T48" s="55" t="str">
        <f>Таблица!T43</f>
        <v>2</v>
      </c>
      <c r="U48" s="55" t="str">
        <f>Таблица!U43</f>
        <v>-</v>
      </c>
      <c r="V48" s="55" t="str">
        <f>Таблица!V43</f>
        <v>3.1</v>
      </c>
      <c r="W48" s="55" t="str">
        <f>Таблица!W43</f>
        <v>-</v>
      </c>
      <c r="X48" s="55" t="str">
        <f>Таблица!X43</f>
        <v>да</v>
      </c>
      <c r="Y48" s="55" t="str">
        <f>Таблица!Y43</f>
        <v>нет</v>
      </c>
      <c r="Z48" s="55" t="str">
        <f>Таблица!Z43</f>
        <v>нет</v>
      </c>
      <c r="AA48" s="55" t="str">
        <f>Таблица!AA43</f>
        <v>нет</v>
      </c>
      <c r="AB48" s="55" t="str">
        <f>Таблица!AB43</f>
        <v>нет</v>
      </c>
      <c r="AC48" s="55">
        <f>Таблица!AC43</f>
        <v>0</v>
      </c>
      <c r="AD48" s="55">
        <f>Таблица!AD43</f>
        <v>0</v>
      </c>
      <c r="AE48" s="55">
        <f>Таблица!AE43</f>
        <v>2</v>
      </c>
      <c r="AF48" s="55">
        <f>Таблица!AF43</f>
        <v>0</v>
      </c>
      <c r="AG48" s="55">
        <f>Таблица!AG43</f>
        <v>0</v>
      </c>
      <c r="AH48" s="55">
        <f>Таблица!AH43</f>
        <v>0</v>
      </c>
      <c r="AI48" s="55">
        <f>Таблица!AI43</f>
        <v>0</v>
      </c>
      <c r="AJ48" s="55">
        <f>Таблица!AJ43</f>
        <v>0</v>
      </c>
      <c r="AK48" s="55">
        <f>Таблица!AK43</f>
        <v>0</v>
      </c>
      <c r="AL48" s="55">
        <f>Таблица!AL43</f>
        <v>2</v>
      </c>
      <c r="AM48" s="55">
        <f>Таблица!AM43</f>
        <v>0</v>
      </c>
      <c r="AN48" s="55">
        <f>Таблица!AN43</f>
        <v>0</v>
      </c>
      <c r="AO48" s="55">
        <f>Таблица!AO43</f>
        <v>0</v>
      </c>
      <c r="AP48" s="55">
        <f>Таблица!AP43</f>
        <v>0</v>
      </c>
      <c r="AQ48" s="55" t="str">
        <f>Таблица!AQ43</f>
        <v>нет</v>
      </c>
      <c r="AR48" s="55">
        <f>Таблица!AR43</f>
        <v>0</v>
      </c>
      <c r="AS48" s="54" t="s">
        <v>100</v>
      </c>
    </row>
    <row r="49" spans="1:48" ht="22.5">
      <c r="A49" s="156">
        <f>Перечень!A48</f>
        <v>35</v>
      </c>
      <c r="B49" s="157">
        <f>Перечень!C48</f>
        <v>13249</v>
      </c>
      <c r="C49" s="157" t="s">
        <v>251</v>
      </c>
      <c r="D49" s="54">
        <f>Перечень!D48</f>
        <v>1</v>
      </c>
      <c r="E49" s="55" t="str">
        <f>Таблица!F45</f>
        <v>-</v>
      </c>
      <c r="F49" s="55" t="str">
        <f>Таблица!G45</f>
        <v>-</v>
      </c>
      <c r="G49" s="55" t="str">
        <f>Таблица!G44</f>
        <v>-</v>
      </c>
      <c r="H49" s="55" t="str">
        <f>Таблица!I45</f>
        <v>2</v>
      </c>
      <c r="I49" s="55" t="str">
        <f>Таблица!I44</f>
        <v>2</v>
      </c>
      <c r="J49" s="55" t="str">
        <f>Таблица!J44</f>
        <v>-</v>
      </c>
      <c r="K49" s="55" t="str">
        <f>Таблица!K44</f>
        <v>-</v>
      </c>
      <c r="L49" s="55">
        <f>Таблица!L44</f>
        <v>0</v>
      </c>
      <c r="M49" s="55" t="str">
        <f>Таблица!M44</f>
        <v>-</v>
      </c>
      <c r="N49" s="55" t="str">
        <f>Таблица!N44</f>
        <v>-</v>
      </c>
      <c r="O49" s="55">
        <f>Таблица!O44</f>
        <v>0</v>
      </c>
      <c r="P49" s="55" t="str">
        <f>Таблица!P44</f>
        <v>-</v>
      </c>
      <c r="Q49" s="55" t="str">
        <f>Таблица!Q44</f>
        <v>-</v>
      </c>
      <c r="R49" s="55" t="str">
        <f>Таблица!R44</f>
        <v>2</v>
      </c>
      <c r="S49" s="55" t="str">
        <f>Таблица!S44</f>
        <v>2</v>
      </c>
      <c r="T49" s="55" t="str">
        <f>Таблица!T44</f>
        <v>2</v>
      </c>
      <c r="U49" s="55" t="str">
        <f>Таблица!U44</f>
        <v>-</v>
      </c>
      <c r="V49" s="55" t="str">
        <f>Таблица!V44</f>
        <v>2</v>
      </c>
      <c r="W49" s="55" t="str">
        <f>Таблица!W44</f>
        <v>-</v>
      </c>
      <c r="X49" s="55" t="str">
        <f>Таблица!X44</f>
        <v>нет</v>
      </c>
      <c r="Y49" s="55" t="str">
        <f>Таблица!Y44</f>
        <v>нет</v>
      </c>
      <c r="Z49" s="55" t="str">
        <f>Таблица!Z44</f>
        <v>нет</v>
      </c>
      <c r="AA49" s="55" t="str">
        <f>Таблица!AA44</f>
        <v>нет</v>
      </c>
      <c r="AB49" s="55" t="str">
        <f>Таблица!AB44</f>
        <v>нет</v>
      </c>
      <c r="AC49" s="55">
        <f>Таблица!AC44</f>
        <v>0</v>
      </c>
      <c r="AD49" s="55">
        <f>Таблица!AD44</f>
        <v>1</v>
      </c>
      <c r="AE49" s="55">
        <f>Таблица!AE44</f>
        <v>0</v>
      </c>
      <c r="AF49" s="55">
        <f>Таблица!AF44</f>
        <v>0</v>
      </c>
      <c r="AG49" s="55">
        <f>Таблица!AG44</f>
        <v>0</v>
      </c>
      <c r="AH49" s="55">
        <f>Таблица!AH44</f>
        <v>0</v>
      </c>
      <c r="AI49" s="55">
        <f>Таблица!AI44</f>
        <v>0</v>
      </c>
      <c r="AJ49" s="55">
        <f>Таблица!AJ44</f>
        <v>0</v>
      </c>
      <c r="AK49" s="55">
        <f>Таблица!AK44</f>
        <v>1</v>
      </c>
      <c r="AL49" s="55">
        <f>Таблица!AL44</f>
        <v>0</v>
      </c>
      <c r="AM49" s="55">
        <f>Таблица!AM44</f>
        <v>0</v>
      </c>
      <c r="AN49" s="55">
        <f>Таблица!AN44</f>
        <v>0</v>
      </c>
      <c r="AO49" s="55">
        <f>Таблица!AO44</f>
        <v>0</v>
      </c>
      <c r="AP49" s="55">
        <f>Таблица!AP44</f>
        <v>0</v>
      </c>
      <c r="AQ49" s="55" t="str">
        <f>Таблица!AQ44</f>
        <v>нет</v>
      </c>
      <c r="AR49" s="55">
        <f>Таблица!AR44</f>
        <v>0</v>
      </c>
      <c r="AS49" s="54" t="s">
        <v>100</v>
      </c>
    </row>
    <row r="50" spans="1:48" ht="22.5">
      <c r="A50" s="156">
        <f>Перечень!A49</f>
        <v>36</v>
      </c>
      <c r="B50" s="157">
        <f>Перечень!C49</f>
        <v>12759</v>
      </c>
      <c r="C50" s="157" t="s">
        <v>252</v>
      </c>
      <c r="D50" s="54">
        <f>Перечень!D49</f>
        <v>1</v>
      </c>
      <c r="E50" s="55" t="str">
        <f>Таблица!F46</f>
        <v>-</v>
      </c>
      <c r="F50" s="55" t="str">
        <f>Таблица!G46</f>
        <v>-</v>
      </c>
      <c r="G50" s="55" t="str">
        <f>Таблица!G45</f>
        <v>-</v>
      </c>
      <c r="H50" s="55" t="str">
        <f>Таблица!I46</f>
        <v>-</v>
      </c>
      <c r="I50" s="55" t="str">
        <f>Таблица!I45</f>
        <v>2</v>
      </c>
      <c r="J50" s="55" t="str">
        <f>Таблица!J45</f>
        <v>-</v>
      </c>
      <c r="K50" s="55" t="str">
        <f>Таблица!K45</f>
        <v>-</v>
      </c>
      <c r="L50" s="55">
        <f>Таблица!L45</f>
        <v>0</v>
      </c>
      <c r="M50" s="55" t="str">
        <f>Таблица!M45</f>
        <v>-</v>
      </c>
      <c r="N50" s="55" t="str">
        <f>Таблица!N45</f>
        <v>-</v>
      </c>
      <c r="O50" s="55">
        <f>Таблица!O45</f>
        <v>0</v>
      </c>
      <c r="P50" s="55" t="str">
        <f>Таблица!P45</f>
        <v>-</v>
      </c>
      <c r="Q50" s="55" t="str">
        <f>Таблица!Q45</f>
        <v>-</v>
      </c>
      <c r="R50" s="55" t="str">
        <f>Таблица!R45</f>
        <v>1</v>
      </c>
      <c r="S50" s="55" t="str">
        <f>Таблица!S45</f>
        <v>2</v>
      </c>
      <c r="T50" s="55" t="str">
        <f>Таблица!T45</f>
        <v>2</v>
      </c>
      <c r="U50" s="55" t="str">
        <f>Таблица!U45</f>
        <v>-</v>
      </c>
      <c r="V50" s="55" t="str">
        <f>Таблица!V45</f>
        <v>2</v>
      </c>
      <c r="W50" s="55" t="str">
        <f>Таблица!W45</f>
        <v>-</v>
      </c>
      <c r="X50" s="55" t="str">
        <f>Таблица!X45</f>
        <v>нет</v>
      </c>
      <c r="Y50" s="55" t="str">
        <f>Таблица!Y45</f>
        <v>нет</v>
      </c>
      <c r="Z50" s="55" t="str">
        <f>Таблица!Z45</f>
        <v>нет</v>
      </c>
      <c r="AA50" s="55" t="str">
        <f>Таблица!AA45</f>
        <v>нет</v>
      </c>
      <c r="AB50" s="55" t="str">
        <f>Таблица!AB45</f>
        <v>нет</v>
      </c>
      <c r="AC50" s="55">
        <f>Таблица!AC45</f>
        <v>0</v>
      </c>
      <c r="AD50" s="55">
        <f>Таблица!AD45</f>
        <v>1</v>
      </c>
      <c r="AE50" s="55">
        <f>Таблица!AE45</f>
        <v>0</v>
      </c>
      <c r="AF50" s="55">
        <f>Таблица!AF45</f>
        <v>0</v>
      </c>
      <c r="AG50" s="55">
        <f>Таблица!AG45</f>
        <v>0</v>
      </c>
      <c r="AH50" s="55">
        <f>Таблица!AH45</f>
        <v>0</v>
      </c>
      <c r="AI50" s="55">
        <f>Таблица!AI45</f>
        <v>0</v>
      </c>
      <c r="AJ50" s="55">
        <f>Таблица!AJ45</f>
        <v>0</v>
      </c>
      <c r="AK50" s="55">
        <f>Таблица!AK45</f>
        <v>1</v>
      </c>
      <c r="AL50" s="55">
        <f>Таблица!AL45</f>
        <v>0</v>
      </c>
      <c r="AM50" s="55">
        <f>Таблица!AM45</f>
        <v>0</v>
      </c>
      <c r="AN50" s="55">
        <f>Таблица!AN45</f>
        <v>0</v>
      </c>
      <c r="AO50" s="55">
        <f>Таблица!AO45</f>
        <v>0</v>
      </c>
      <c r="AP50" s="55">
        <f>Таблица!AP45</f>
        <v>0</v>
      </c>
      <c r="AQ50" s="55" t="str">
        <f>Таблица!AQ45</f>
        <v>нет</v>
      </c>
      <c r="AR50" s="55">
        <f>Таблица!AR45</f>
        <v>0</v>
      </c>
      <c r="AS50" s="54" t="s">
        <v>100</v>
      </c>
    </row>
    <row r="51" spans="1:48" ht="22.5">
      <c r="A51" s="156">
        <f>Перечень!A50</f>
        <v>37</v>
      </c>
      <c r="B51" s="157">
        <f>Перечень!C50</f>
        <v>12720</v>
      </c>
      <c r="C51" s="157" t="s">
        <v>253</v>
      </c>
      <c r="D51" s="54">
        <f>Перечень!D50</f>
        <v>1</v>
      </c>
      <c r="E51" s="55" t="str">
        <f>Таблица!F47</f>
        <v>-</v>
      </c>
      <c r="F51" s="55" t="str">
        <f>Таблица!G47</f>
        <v>-</v>
      </c>
      <c r="G51" s="55" t="str">
        <f>Таблица!G46</f>
        <v>-</v>
      </c>
      <c r="H51" s="55" t="str">
        <f>Таблица!I47</f>
        <v>-</v>
      </c>
      <c r="I51" s="55" t="str">
        <f>Таблица!I46</f>
        <v>-</v>
      </c>
      <c r="J51" s="55" t="str">
        <f>Таблица!J46</f>
        <v>-</v>
      </c>
      <c r="K51" s="55" t="str">
        <f>Таблица!K46</f>
        <v>-</v>
      </c>
      <c r="L51" s="55">
        <f>Таблица!L46</f>
        <v>0</v>
      </c>
      <c r="M51" s="55" t="str">
        <f>Таблица!M46</f>
        <v>-</v>
      </c>
      <c r="N51" s="55" t="str">
        <f>Таблица!N46</f>
        <v>-</v>
      </c>
      <c r="O51" s="55">
        <f>Таблица!O46</f>
        <v>0</v>
      </c>
      <c r="P51" s="55" t="str">
        <f>Таблица!P46</f>
        <v>-</v>
      </c>
      <c r="Q51" s="55" t="str">
        <f>Таблица!Q46</f>
        <v>-</v>
      </c>
      <c r="R51" s="55" t="str">
        <f>Таблица!R46</f>
        <v>2</v>
      </c>
      <c r="S51" s="55" t="str">
        <f>Таблица!S46</f>
        <v>2</v>
      </c>
      <c r="T51" s="55" t="str">
        <f>Таблица!T46</f>
        <v>2</v>
      </c>
      <c r="U51" s="55" t="str">
        <f>Таблица!U46</f>
        <v>-</v>
      </c>
      <c r="V51" s="55" t="str">
        <f>Таблица!V46</f>
        <v>2</v>
      </c>
      <c r="W51" s="55" t="str">
        <f>Таблица!W46</f>
        <v>-</v>
      </c>
      <c r="X51" s="55" t="str">
        <f>Таблица!X46</f>
        <v>нет</v>
      </c>
      <c r="Y51" s="55" t="str">
        <f>Таблица!Y46</f>
        <v>нет</v>
      </c>
      <c r="Z51" s="55" t="str">
        <f>Таблица!Z46</f>
        <v>нет</v>
      </c>
      <c r="AA51" s="55" t="str">
        <f>Таблица!AA46</f>
        <v>нет</v>
      </c>
      <c r="AB51" s="55" t="str">
        <f>Таблица!AB46</f>
        <v>нет</v>
      </c>
      <c r="AC51" s="55">
        <f>Таблица!AC46</f>
        <v>0</v>
      </c>
      <c r="AD51" s="55">
        <f>Таблица!AD46</f>
        <v>1</v>
      </c>
      <c r="AE51" s="55">
        <f>Таблица!AE46</f>
        <v>0</v>
      </c>
      <c r="AF51" s="55">
        <f>Таблица!AF46</f>
        <v>0</v>
      </c>
      <c r="AG51" s="55">
        <f>Таблица!AG46</f>
        <v>0</v>
      </c>
      <c r="AH51" s="55">
        <f>Таблица!AH46</f>
        <v>0</v>
      </c>
      <c r="AI51" s="55">
        <f>Таблица!AI46</f>
        <v>0</v>
      </c>
      <c r="AJ51" s="55">
        <f>Таблица!AJ46</f>
        <v>0</v>
      </c>
      <c r="AK51" s="55">
        <f>Таблица!AK46</f>
        <v>1</v>
      </c>
      <c r="AL51" s="55">
        <f>Таблица!AL46</f>
        <v>0</v>
      </c>
      <c r="AM51" s="55">
        <f>Таблица!AM46</f>
        <v>0</v>
      </c>
      <c r="AN51" s="55">
        <f>Таблица!AN46</f>
        <v>0</v>
      </c>
      <c r="AO51" s="55">
        <f>Таблица!AO46</f>
        <v>0</v>
      </c>
      <c r="AP51" s="55">
        <f>Таблица!AP46</f>
        <v>0</v>
      </c>
      <c r="AQ51" s="55" t="str">
        <f>Таблица!AQ46</f>
        <v>нет</v>
      </c>
      <c r="AR51" s="55">
        <f>Таблица!AR46</f>
        <v>0</v>
      </c>
      <c r="AS51" s="54" t="s">
        <v>100</v>
      </c>
    </row>
    <row r="52" spans="1:48">
      <c r="A52" s="156">
        <f>Перечень!A51</f>
        <v>38</v>
      </c>
      <c r="B52" s="157">
        <f>Перечень!C51</f>
        <v>23311</v>
      </c>
      <c r="C52" s="157" t="s">
        <v>254</v>
      </c>
      <c r="D52" s="54">
        <f>Перечень!D51</f>
        <v>1</v>
      </c>
      <c r="E52" s="55" t="str">
        <f>Таблица!E47</f>
        <v>-</v>
      </c>
      <c r="F52" s="55" t="str">
        <f>Таблица!F47</f>
        <v>-</v>
      </c>
      <c r="G52" s="55" t="str">
        <f>Таблица!G47</f>
        <v>-</v>
      </c>
      <c r="H52" s="55">
        <f>Таблица!H47</f>
        <v>0</v>
      </c>
      <c r="I52" s="55" t="str">
        <f>Таблица!I47</f>
        <v>-</v>
      </c>
      <c r="J52" s="55" t="str">
        <f>Таблица!J47</f>
        <v>-</v>
      </c>
      <c r="K52" s="55" t="str">
        <f>Таблица!K47</f>
        <v>-</v>
      </c>
      <c r="L52" s="55">
        <f>Таблица!L47</f>
        <v>0</v>
      </c>
      <c r="M52" s="55" t="str">
        <f>Таблица!M47</f>
        <v>-</v>
      </c>
      <c r="N52" s="55" t="str">
        <f>Таблица!N47</f>
        <v>-</v>
      </c>
      <c r="O52" s="55">
        <f>Таблица!O47</f>
        <v>0</v>
      </c>
      <c r="P52" s="55" t="str">
        <f>Таблица!P47</f>
        <v>-</v>
      </c>
      <c r="Q52" s="55" t="str">
        <f>Таблица!Q47</f>
        <v>-</v>
      </c>
      <c r="R52" s="55" t="str">
        <f>Таблица!R47</f>
        <v>2</v>
      </c>
      <c r="S52" s="55" t="str">
        <f>Таблица!S47</f>
        <v>2</v>
      </c>
      <c r="T52" s="55" t="str">
        <f>Таблица!T47</f>
        <v>1</v>
      </c>
      <c r="U52" s="55" t="str">
        <f>Таблица!U47</f>
        <v>-</v>
      </c>
      <c r="V52" s="55" t="str">
        <f>Таблица!V47</f>
        <v>2</v>
      </c>
      <c r="W52" s="55" t="str">
        <f>Таблица!W47</f>
        <v>-</v>
      </c>
      <c r="X52" s="158">
        <f>IF(V52="1",#REF!,0)</f>
        <v>0</v>
      </c>
      <c r="Y52" s="158">
        <f t="shared" ref="Y52" si="0">IF(V52="1",D52,0)</f>
        <v>0</v>
      </c>
      <c r="Z52" s="158" t="e">
        <f>IF(V52="2",#REF!,0)</f>
        <v>#REF!</v>
      </c>
      <c r="AA52" s="158">
        <f t="shared" ref="AA52" si="1">IF(V52="2",D52,0)</f>
        <v>1</v>
      </c>
      <c r="AB52" s="158">
        <f>IF(V52="3.1",#REF!,0)</f>
        <v>0</v>
      </c>
      <c r="AC52" s="158">
        <f>IF(V52="3.1",D52,0)</f>
        <v>0</v>
      </c>
      <c r="AD52" s="158">
        <f>IF(V52="3.2",#REF!,0)</f>
        <v>0</v>
      </c>
      <c r="AE52" s="158">
        <f>IF(V52="3.2",D52,0)</f>
        <v>0</v>
      </c>
      <c r="AF52" s="158">
        <f>IF(V52="3.3",#REF!,0)</f>
        <v>0</v>
      </c>
      <c r="AG52" s="158">
        <f>IF(V52="3.3",D52,0)</f>
        <v>0</v>
      </c>
      <c r="AH52" s="158">
        <f>IF(V52="3.4",#REF!,0)</f>
        <v>0</v>
      </c>
      <c r="AI52" s="158">
        <f>IF(V52="3.4",D52,0)</f>
        <v>0</v>
      </c>
      <c r="AJ52" s="158">
        <f>IF(V52="4",#REF!,0)</f>
        <v>0</v>
      </c>
      <c r="AK52" s="158">
        <f>IF(V52="3.4",D52,0)</f>
        <v>0</v>
      </c>
      <c r="AL52" s="158">
        <f>IF(V52="1",#REF!,0)</f>
        <v>0</v>
      </c>
      <c r="AM52" s="158" t="e">
        <f>IF(V52="2",#REF!,0)</f>
        <v>#REF!</v>
      </c>
      <c r="AN52" s="158">
        <f>IF(V52="3.1",#REF!,0)</f>
        <v>0</v>
      </c>
      <c r="AO52" s="158">
        <f>IF(V52="3.2",#REF!,0)</f>
        <v>0</v>
      </c>
      <c r="AP52" s="158">
        <f>IF(V52="3.3",#REF!,0)</f>
        <v>0</v>
      </c>
      <c r="AQ52" s="158">
        <f>IF(V52="3.4",#REF!,0)</f>
        <v>0</v>
      </c>
      <c r="AR52" s="158">
        <f>IF(V52="4",#REF!,0)</f>
        <v>0</v>
      </c>
      <c r="AS52" s="54" t="s">
        <v>100</v>
      </c>
    </row>
    <row r="53" spans="1:48" ht="33.75" hidden="1">
      <c r="A53" s="156"/>
      <c r="B53" s="157"/>
      <c r="C53" s="157"/>
      <c r="D53" s="54"/>
      <c r="E53" s="89"/>
      <c r="F53" s="90"/>
      <c r="G53" s="59" t="s">
        <v>114</v>
      </c>
      <c r="H53" s="59"/>
      <c r="I53" s="87" t="s">
        <v>115</v>
      </c>
      <c r="J53" s="59" t="s">
        <v>113</v>
      </c>
      <c r="K53" s="90" t="s">
        <v>202</v>
      </c>
      <c r="L53" s="90"/>
      <c r="M53" s="90" t="s">
        <v>203</v>
      </c>
      <c r="N53" s="59"/>
      <c r="O53" s="59"/>
      <c r="P53" s="59"/>
      <c r="Q53" s="59"/>
      <c r="R53" s="59"/>
      <c r="S53" s="59"/>
      <c r="T53" s="59"/>
      <c r="U53" s="59"/>
      <c r="V53" s="133"/>
      <c r="W53" s="90"/>
      <c r="X53" s="159">
        <f t="shared" ref="X53:AR53" si="2">SUM(X15:X52)</f>
        <v>0</v>
      </c>
      <c r="Y53" s="159">
        <f t="shared" si="2"/>
        <v>0</v>
      </c>
      <c r="Z53" s="159" t="e">
        <f t="shared" si="2"/>
        <v>#REF!</v>
      </c>
      <c r="AA53" s="159">
        <f t="shared" si="2"/>
        <v>1</v>
      </c>
      <c r="AB53" s="159">
        <f t="shared" si="2"/>
        <v>0</v>
      </c>
      <c r="AC53" s="159">
        <f t="shared" si="2"/>
        <v>0</v>
      </c>
      <c r="AD53" s="159">
        <f t="shared" si="2"/>
        <v>49</v>
      </c>
      <c r="AE53" s="159">
        <f t="shared" si="2"/>
        <v>2</v>
      </c>
      <c r="AF53" s="159">
        <f t="shared" si="2"/>
        <v>0</v>
      </c>
      <c r="AG53" s="159">
        <f t="shared" si="2"/>
        <v>0</v>
      </c>
      <c r="AH53" s="159">
        <f t="shared" si="2"/>
        <v>0</v>
      </c>
      <c r="AI53" s="159">
        <f t="shared" si="2"/>
        <v>0</v>
      </c>
      <c r="AJ53" s="159">
        <f t="shared" si="2"/>
        <v>0</v>
      </c>
      <c r="AK53" s="159">
        <f t="shared" si="2"/>
        <v>49</v>
      </c>
      <c r="AL53" s="159">
        <f t="shared" si="2"/>
        <v>2</v>
      </c>
      <c r="AM53" s="159" t="e">
        <f t="shared" si="2"/>
        <v>#REF!</v>
      </c>
      <c r="AN53" s="159">
        <f t="shared" si="2"/>
        <v>0</v>
      </c>
      <c r="AO53" s="159">
        <f t="shared" si="2"/>
        <v>0</v>
      </c>
      <c r="AP53" s="159">
        <f t="shared" si="2"/>
        <v>0</v>
      </c>
      <c r="AQ53" s="159">
        <f t="shared" si="2"/>
        <v>0</v>
      </c>
      <c r="AR53" s="159">
        <f t="shared" si="2"/>
        <v>0</v>
      </c>
      <c r="AS53" s="133"/>
    </row>
    <row r="54" spans="1:48" ht="15" hidden="1" customHeight="1">
      <c r="A54" s="156" t="s">
        <v>133</v>
      </c>
      <c r="B54" s="157"/>
      <c r="C54" s="157"/>
      <c r="D54" s="54">
        <f>SUM(D15:D52)</f>
        <v>52</v>
      </c>
      <c r="E54" s="84" t="s">
        <v>65</v>
      </c>
      <c r="F54" s="85"/>
      <c r="G54" s="133">
        <f>COUNTIF(V15:V52,"=1")</f>
        <v>0</v>
      </c>
      <c r="H54" s="133"/>
      <c r="I54" s="133">
        <f>Y53</f>
        <v>0</v>
      </c>
      <c r="J54" s="133">
        <f>AL53</f>
        <v>2</v>
      </c>
      <c r="K54" s="160">
        <f>X53</f>
        <v>0</v>
      </c>
      <c r="L54" s="160"/>
      <c r="M54" s="160">
        <f>G54+K54</f>
        <v>0</v>
      </c>
      <c r="Q54" s="133"/>
      <c r="R54" s="133"/>
      <c r="S54" s="133"/>
      <c r="T54" s="133"/>
      <c r="U54" s="133"/>
      <c r="V54" s="133"/>
      <c r="W54" s="131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61"/>
      <c r="AJ54" s="161"/>
      <c r="AK54" s="161"/>
      <c r="AL54" s="133"/>
      <c r="AM54" s="133"/>
      <c r="AN54" s="133"/>
      <c r="AO54" s="133"/>
      <c r="AP54" s="133"/>
      <c r="AQ54" s="133"/>
      <c r="AR54" s="133"/>
    </row>
    <row r="55" spans="1:48" ht="15" hidden="1" customHeight="1">
      <c r="A55" s="156" t="s">
        <v>148</v>
      </c>
      <c r="B55" s="157"/>
      <c r="C55" s="157"/>
      <c r="D55" s="54"/>
      <c r="E55" s="88" t="s">
        <v>66</v>
      </c>
      <c r="F55" s="87"/>
      <c r="G55" s="133">
        <f>COUNTIF(V15:V52,"=2")</f>
        <v>37</v>
      </c>
      <c r="H55" s="133"/>
      <c r="I55" s="133">
        <f>AA53</f>
        <v>1</v>
      </c>
      <c r="J55" s="133" t="e">
        <f>AM53</f>
        <v>#REF!</v>
      </c>
      <c r="K55" s="162" t="e">
        <f>Z53</f>
        <v>#REF!</v>
      </c>
      <c r="L55" s="162"/>
      <c r="M55" s="160" t="e">
        <f t="shared" ref="M55:M59" si="3">G55+K55</f>
        <v>#REF!</v>
      </c>
      <c r="Q55" s="133"/>
      <c r="R55" s="133"/>
      <c r="S55" s="133"/>
      <c r="T55" s="133"/>
      <c r="U55" s="133"/>
      <c r="V55" s="133"/>
      <c r="W55" s="132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61"/>
      <c r="AJ55" s="161"/>
      <c r="AK55" s="161"/>
      <c r="AL55" s="133"/>
      <c r="AM55" s="133"/>
      <c r="AN55" s="133"/>
      <c r="AO55" s="133"/>
      <c r="AP55" s="133"/>
      <c r="AQ55" s="133"/>
      <c r="AR55" s="133"/>
    </row>
    <row r="56" spans="1:48" ht="15" hidden="1" customHeight="1">
      <c r="A56" s="156" t="s">
        <v>142</v>
      </c>
      <c r="B56" s="157"/>
      <c r="C56" s="157"/>
      <c r="D56" s="54"/>
      <c r="E56" s="88" t="s">
        <v>110</v>
      </c>
      <c r="F56" s="87"/>
      <c r="G56" s="133">
        <f>COUNTIF(V15:V52,"=3.1")</f>
        <v>1</v>
      </c>
      <c r="H56" s="133"/>
      <c r="I56" s="133">
        <f>AC53</f>
        <v>0</v>
      </c>
      <c r="J56" s="133">
        <f>AN53</f>
        <v>0</v>
      </c>
      <c r="K56" s="162">
        <f>AB53</f>
        <v>0</v>
      </c>
      <c r="L56" s="162"/>
      <c r="M56" s="160">
        <f t="shared" si="3"/>
        <v>1</v>
      </c>
      <c r="Q56" s="133"/>
      <c r="R56" s="133"/>
      <c r="S56" s="133"/>
      <c r="T56" s="133"/>
      <c r="U56" s="133"/>
      <c r="V56" s="133"/>
      <c r="W56" s="132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61"/>
      <c r="AJ56" s="161"/>
      <c r="AK56" s="161"/>
      <c r="AL56" s="133"/>
      <c r="AM56" s="133"/>
      <c r="AN56" s="133"/>
      <c r="AO56" s="133"/>
      <c r="AP56" s="133"/>
      <c r="AQ56" s="133"/>
      <c r="AR56" s="133"/>
    </row>
    <row r="57" spans="1:48" ht="15" hidden="1" customHeight="1">
      <c r="A57" s="156"/>
      <c r="B57" s="157"/>
      <c r="C57" s="157"/>
      <c r="D57" s="54"/>
      <c r="E57" s="88" t="s">
        <v>111</v>
      </c>
      <c r="F57" s="87"/>
      <c r="G57" s="133">
        <f>COUNTIF(V15:V52,"=3.2")</f>
        <v>0</v>
      </c>
      <c r="H57" s="133"/>
      <c r="I57" s="133">
        <f>AE53</f>
        <v>2</v>
      </c>
      <c r="J57" s="133">
        <f>AO53</f>
        <v>0</v>
      </c>
      <c r="K57" s="162">
        <f>AD53</f>
        <v>49</v>
      </c>
      <c r="L57" s="162"/>
      <c r="M57" s="160">
        <f t="shared" si="3"/>
        <v>49</v>
      </c>
      <c r="N57" s="162"/>
      <c r="O57" s="163"/>
      <c r="P57" s="133"/>
      <c r="Q57" s="133"/>
      <c r="R57" s="133"/>
      <c r="S57" s="133"/>
      <c r="T57" s="133"/>
      <c r="U57" s="133"/>
      <c r="V57" s="133"/>
      <c r="W57" s="132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61"/>
      <c r="AJ57" s="161"/>
      <c r="AK57" s="161"/>
      <c r="AL57" s="133"/>
      <c r="AM57" s="133"/>
      <c r="AN57" s="133"/>
      <c r="AO57" s="133"/>
      <c r="AP57" s="133"/>
      <c r="AQ57" s="133"/>
      <c r="AR57" s="133"/>
    </row>
    <row r="58" spans="1:48" ht="15" hidden="1" customHeight="1">
      <c r="A58" s="156"/>
      <c r="B58" s="157"/>
      <c r="C58" s="157"/>
      <c r="D58" s="54"/>
      <c r="E58" s="88" t="s">
        <v>112</v>
      </c>
      <c r="F58" s="87"/>
      <c r="G58" s="133">
        <f>COUNTIF(V15:V52,"=3.3")</f>
        <v>0</v>
      </c>
      <c r="H58" s="133"/>
      <c r="I58" s="133">
        <f>AG53</f>
        <v>0</v>
      </c>
      <c r="J58" s="133">
        <f>AP53</f>
        <v>0</v>
      </c>
      <c r="K58" s="162">
        <f>AF53</f>
        <v>0</v>
      </c>
      <c r="L58" s="162"/>
      <c r="M58" s="160">
        <f t="shared" si="3"/>
        <v>0</v>
      </c>
      <c r="N58" s="162"/>
      <c r="O58" s="16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61"/>
      <c r="AJ58" s="161"/>
      <c r="AK58" s="161"/>
      <c r="AL58" s="133"/>
      <c r="AM58" s="133"/>
      <c r="AN58" s="133"/>
      <c r="AO58" s="133"/>
      <c r="AP58" s="133"/>
      <c r="AQ58" s="133"/>
      <c r="AR58" s="133"/>
    </row>
    <row r="59" spans="1:48" ht="15" hidden="1" customHeight="1">
      <c r="A59" s="156"/>
      <c r="B59" s="157"/>
      <c r="C59" s="157"/>
      <c r="D59" s="54"/>
      <c r="E59" s="88" t="s">
        <v>204</v>
      </c>
      <c r="F59" s="87"/>
      <c r="G59" s="133">
        <f>COUNTIF(V15:V52,"=3.4")</f>
        <v>0</v>
      </c>
      <c r="H59" s="133"/>
      <c r="I59" s="133">
        <f>AI53</f>
        <v>0</v>
      </c>
      <c r="J59" s="133">
        <f>AQ53</f>
        <v>0</v>
      </c>
      <c r="K59" s="162">
        <f>AH53</f>
        <v>0</v>
      </c>
      <c r="L59" s="162"/>
      <c r="M59" s="160">
        <f t="shared" si="3"/>
        <v>0</v>
      </c>
      <c r="N59" s="162"/>
      <c r="O59" s="163"/>
      <c r="P59" s="133"/>
      <c r="Q59" s="133"/>
      <c r="R59" s="133"/>
      <c r="S59" s="133"/>
      <c r="T59" s="133"/>
      <c r="U59" s="133"/>
      <c r="V59" s="133"/>
      <c r="W59" s="132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61"/>
      <c r="AJ59" s="161"/>
      <c r="AK59" s="161"/>
      <c r="AL59" s="133"/>
      <c r="AM59" s="133"/>
      <c r="AN59" s="133"/>
      <c r="AO59" s="133"/>
      <c r="AP59" s="133"/>
      <c r="AQ59" s="133"/>
      <c r="AR59" s="133"/>
    </row>
    <row r="60" spans="1:48" ht="15" hidden="1" customHeight="1">
      <c r="A60" s="156"/>
      <c r="B60" s="157"/>
      <c r="C60" s="157"/>
      <c r="D60" s="54"/>
      <c r="E60" s="88"/>
      <c r="F60" s="86"/>
      <c r="G60" s="133"/>
      <c r="H60" s="133"/>
      <c r="I60" s="133"/>
      <c r="J60" s="133"/>
      <c r="K60" s="285"/>
      <c r="L60" s="285"/>
      <c r="M60" s="285"/>
      <c r="N60" s="285"/>
      <c r="O60" s="285"/>
      <c r="P60" s="285"/>
      <c r="Q60" s="133"/>
      <c r="R60" s="133"/>
      <c r="S60" s="133"/>
      <c r="T60" s="133"/>
      <c r="U60" s="133"/>
      <c r="V60" s="133"/>
      <c r="W60" s="132"/>
      <c r="X60" s="133"/>
      <c r="Y60" s="133"/>
      <c r="Z60" s="133"/>
      <c r="AA60" s="164"/>
      <c r="AB60" s="164"/>
    </row>
    <row r="61" spans="1:48" ht="15.75">
      <c r="A61" s="159"/>
      <c r="B61" s="159"/>
      <c r="C61" s="159"/>
      <c r="D61" s="159"/>
      <c r="E61" s="159"/>
      <c r="F61" s="159"/>
      <c r="G61" s="71"/>
      <c r="H61" s="71"/>
      <c r="I61" s="71"/>
      <c r="J61" s="71"/>
      <c r="K61" s="71"/>
      <c r="L61" s="71"/>
      <c r="M61" s="71"/>
      <c r="N61" s="159"/>
      <c r="O61" s="159"/>
      <c r="P61" s="165"/>
      <c r="Q61" s="165"/>
      <c r="R61" s="165"/>
      <c r="S61" s="165"/>
      <c r="T61" s="165"/>
      <c r="U61" s="165"/>
      <c r="V61" s="165"/>
      <c r="W61" s="165"/>
      <c r="X61" s="71"/>
      <c r="Y61" s="71"/>
      <c r="Z61" s="71"/>
    </row>
    <row r="62" spans="1:48" ht="16.5" customHeight="1">
      <c r="A62" s="143" t="s">
        <v>186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71"/>
      <c r="P62" s="71"/>
      <c r="Q62" s="166"/>
      <c r="R62" s="166"/>
      <c r="S62" s="167" t="s">
        <v>187</v>
      </c>
      <c r="T62" s="168"/>
      <c r="U62" s="168"/>
      <c r="V62" s="168"/>
      <c r="W62" s="169" t="s">
        <v>188</v>
      </c>
      <c r="X62" s="168"/>
      <c r="Y62" s="168"/>
      <c r="Z62" s="169" t="s">
        <v>188</v>
      </c>
      <c r="AA62" s="71"/>
      <c r="AB62" s="71"/>
      <c r="AC62" s="71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</row>
    <row r="63" spans="1:48" ht="15.75">
      <c r="A63" s="159"/>
      <c r="B63" s="159"/>
      <c r="C63" s="159"/>
      <c r="D63" s="159"/>
      <c r="E63" s="159"/>
      <c r="F63" s="159"/>
      <c r="G63" s="71"/>
      <c r="H63" s="71"/>
      <c r="I63" s="71"/>
      <c r="J63" s="71"/>
      <c r="K63" s="71"/>
      <c r="L63" s="71"/>
      <c r="M63" s="71"/>
      <c r="N63" s="159"/>
      <c r="O63" s="159"/>
      <c r="P63" s="165"/>
      <c r="Q63" s="165"/>
      <c r="R63" s="165"/>
      <c r="S63" s="165"/>
      <c r="T63" s="165"/>
      <c r="U63" s="143"/>
      <c r="V63" s="143"/>
      <c r="W63" s="165"/>
      <c r="X63" s="71"/>
      <c r="Y63" s="71"/>
      <c r="Z63" s="71"/>
    </row>
    <row r="64" spans="1:48" ht="15.75">
      <c r="A64" s="159"/>
      <c r="B64" s="159"/>
      <c r="C64" s="159"/>
      <c r="D64" s="159"/>
      <c r="E64" s="159"/>
      <c r="F64" s="159"/>
      <c r="G64" s="65"/>
      <c r="H64" s="65"/>
      <c r="I64" s="65"/>
      <c r="J64" s="65"/>
      <c r="K64" s="65"/>
      <c r="L64" s="65"/>
      <c r="M64" s="65"/>
      <c r="N64" s="159"/>
      <c r="O64" s="159"/>
      <c r="P64" s="170"/>
      <c r="Q64" s="170"/>
      <c r="R64" s="170"/>
      <c r="S64" s="170"/>
      <c r="T64" s="170"/>
      <c r="U64" s="170"/>
      <c r="V64" s="170"/>
      <c r="W64" s="170"/>
      <c r="X64" s="65"/>
      <c r="Y64" s="65"/>
      <c r="Z64" s="65"/>
    </row>
    <row r="65" spans="1:26" ht="15.75">
      <c r="A65" s="159"/>
      <c r="B65" s="159"/>
      <c r="C65" s="159"/>
      <c r="D65" s="159"/>
      <c r="E65" s="159"/>
      <c r="F65" s="159"/>
      <c r="G65" s="71"/>
      <c r="H65" s="71"/>
      <c r="I65" s="71"/>
      <c r="J65" s="71"/>
      <c r="K65" s="71"/>
      <c r="L65" s="71"/>
      <c r="M65" s="71"/>
      <c r="N65" s="159"/>
      <c r="O65" s="159"/>
      <c r="P65" s="165"/>
      <c r="Q65" s="165"/>
      <c r="R65" s="165"/>
      <c r="S65" s="165"/>
      <c r="T65" s="165"/>
      <c r="U65" s="165"/>
      <c r="V65" s="165"/>
      <c r="W65" s="165"/>
      <c r="X65" s="71"/>
      <c r="Y65" s="71"/>
      <c r="Z65" s="71"/>
    </row>
    <row r="66" spans="1:26" ht="15.75">
      <c r="A66" s="159"/>
      <c r="B66" s="159"/>
      <c r="C66" s="159"/>
      <c r="D66" s="159"/>
      <c r="E66" s="159"/>
      <c r="F66" s="159"/>
      <c r="G66" s="65"/>
      <c r="H66" s="65"/>
      <c r="I66" s="65"/>
      <c r="J66" s="65"/>
      <c r="K66" s="65"/>
      <c r="L66" s="65"/>
      <c r="M66" s="65"/>
      <c r="N66" s="159"/>
      <c r="O66" s="159"/>
      <c r="P66" s="170"/>
      <c r="Q66" s="170"/>
      <c r="R66" s="170"/>
      <c r="S66" s="170"/>
      <c r="T66" s="170"/>
      <c r="U66" s="170"/>
      <c r="V66" s="170"/>
      <c r="W66" s="170"/>
      <c r="X66" s="65"/>
      <c r="Y66" s="65"/>
      <c r="Z66" s="65"/>
    </row>
    <row r="67" spans="1:26" ht="15.75">
      <c r="A67" s="159"/>
      <c r="B67" s="159"/>
      <c r="C67" s="159"/>
      <c r="D67" s="159"/>
      <c r="E67" s="159"/>
      <c r="F67" s="159"/>
      <c r="G67" s="71"/>
      <c r="H67" s="71"/>
      <c r="I67" s="71"/>
      <c r="J67" s="71"/>
      <c r="K67" s="71"/>
      <c r="L67" s="71"/>
      <c r="M67" s="71"/>
      <c r="N67" s="159"/>
      <c r="O67" s="159"/>
      <c r="P67" s="165"/>
      <c r="Q67" s="165"/>
      <c r="R67" s="165"/>
      <c r="S67" s="165"/>
      <c r="T67" s="165"/>
      <c r="U67" s="165"/>
      <c r="V67" s="165"/>
      <c r="W67" s="165"/>
      <c r="X67" s="71"/>
      <c r="Y67" s="71"/>
      <c r="Z67" s="71"/>
    </row>
    <row r="68" spans="1:26" ht="15.75">
      <c r="A68" s="159"/>
      <c r="B68" s="159"/>
      <c r="C68" s="159"/>
      <c r="D68" s="159"/>
      <c r="E68" s="159"/>
      <c r="F68" s="159"/>
      <c r="G68" s="65"/>
      <c r="H68" s="65"/>
      <c r="I68" s="65"/>
      <c r="J68" s="65"/>
      <c r="K68" s="65"/>
      <c r="L68" s="65"/>
      <c r="M68" s="65"/>
      <c r="N68" s="159"/>
      <c r="O68" s="159"/>
      <c r="P68" s="170"/>
      <c r="Q68" s="170"/>
      <c r="R68" s="170"/>
      <c r="S68" s="170"/>
      <c r="T68" s="170"/>
      <c r="U68" s="170"/>
      <c r="V68" s="170"/>
      <c r="W68" s="170"/>
      <c r="X68" s="65"/>
      <c r="Y68" s="65"/>
      <c r="Z68" s="65"/>
    </row>
    <row r="69" spans="1:26" ht="15.75">
      <c r="A69" s="159"/>
      <c r="B69" s="159"/>
      <c r="C69" s="159"/>
      <c r="D69" s="159"/>
      <c r="E69" s="159"/>
      <c r="F69" s="159"/>
      <c r="G69" s="71"/>
      <c r="H69" s="71"/>
      <c r="I69" s="71"/>
      <c r="J69" s="71"/>
      <c r="K69" s="71"/>
      <c r="L69" s="71"/>
      <c r="M69" s="71"/>
      <c r="N69" s="159"/>
      <c r="O69" s="159"/>
      <c r="P69" s="165"/>
      <c r="Q69" s="165"/>
      <c r="R69" s="165"/>
      <c r="S69" s="165"/>
      <c r="T69" s="165"/>
      <c r="U69" s="165"/>
      <c r="V69" s="165"/>
      <c r="W69" s="165"/>
      <c r="X69" s="71"/>
      <c r="Y69" s="71"/>
      <c r="Z69" s="71"/>
    </row>
    <row r="70" spans="1:26" ht="15.75">
      <c r="A70" s="159"/>
      <c r="B70" s="159"/>
      <c r="C70" s="159"/>
      <c r="D70" s="159"/>
      <c r="E70" s="159"/>
      <c r="F70" s="159"/>
      <c r="G70" s="65"/>
      <c r="H70" s="65"/>
      <c r="I70" s="65"/>
      <c r="J70" s="65"/>
      <c r="K70" s="65"/>
      <c r="L70" s="65"/>
      <c r="M70" s="65"/>
      <c r="N70" s="159"/>
      <c r="O70" s="159"/>
      <c r="P70" s="170"/>
      <c r="Q70" s="170"/>
      <c r="R70" s="170"/>
      <c r="S70" s="170"/>
      <c r="T70" s="170"/>
      <c r="U70" s="170"/>
      <c r="V70" s="170"/>
      <c r="W70" s="170"/>
      <c r="X70" s="65"/>
      <c r="Y70" s="65"/>
      <c r="Z70" s="65"/>
    </row>
    <row r="71" spans="1:26" ht="15.75">
      <c r="A71" s="159"/>
      <c r="B71" s="159"/>
      <c r="C71" s="159"/>
      <c r="D71" s="159"/>
      <c r="E71" s="159"/>
      <c r="F71" s="159"/>
      <c r="G71" s="71"/>
      <c r="H71" s="71"/>
      <c r="I71" s="71"/>
      <c r="J71" s="71"/>
      <c r="K71" s="71"/>
      <c r="L71" s="71"/>
      <c r="M71" s="71"/>
      <c r="N71" s="159"/>
      <c r="O71" s="159"/>
      <c r="P71" s="165"/>
      <c r="Q71" s="165"/>
      <c r="R71" s="165"/>
      <c r="S71" s="165"/>
      <c r="T71" s="165"/>
      <c r="U71" s="165"/>
      <c r="V71" s="165"/>
      <c r="W71" s="165"/>
      <c r="X71" s="71"/>
      <c r="Y71" s="71"/>
      <c r="Z71" s="71"/>
    </row>
    <row r="72" spans="1:26" ht="15.75">
      <c r="A72" s="159"/>
      <c r="B72" s="159"/>
      <c r="C72" s="159"/>
      <c r="D72" s="159"/>
      <c r="E72" s="159"/>
      <c r="F72" s="159"/>
      <c r="G72" s="65"/>
      <c r="H72" s="65"/>
      <c r="I72" s="65"/>
      <c r="J72" s="65"/>
      <c r="K72" s="65"/>
      <c r="L72" s="65"/>
      <c r="M72" s="65"/>
      <c r="N72" s="159"/>
      <c r="O72" s="159"/>
      <c r="P72" s="170"/>
      <c r="Q72" s="170"/>
      <c r="R72" s="170"/>
      <c r="S72" s="170"/>
      <c r="T72" s="170"/>
      <c r="U72" s="170"/>
      <c r="V72" s="170"/>
      <c r="W72" s="170"/>
      <c r="X72" s="65"/>
      <c r="Y72" s="65"/>
      <c r="Z72" s="65"/>
    </row>
    <row r="73" spans="1:26" ht="15.75">
      <c r="A73" s="159"/>
      <c r="B73" s="159"/>
      <c r="C73" s="159"/>
      <c r="D73" s="159"/>
      <c r="E73" s="159"/>
      <c r="F73" s="159"/>
      <c r="G73" s="71"/>
      <c r="H73" s="71"/>
      <c r="I73" s="71"/>
      <c r="J73" s="71"/>
      <c r="K73" s="71"/>
      <c r="L73" s="71"/>
      <c r="M73" s="71"/>
      <c r="N73" s="159"/>
      <c r="O73" s="159"/>
      <c r="P73" s="165"/>
      <c r="Q73" s="165"/>
      <c r="R73" s="165"/>
      <c r="S73" s="165"/>
      <c r="T73" s="165"/>
      <c r="U73" s="165"/>
      <c r="V73" s="165"/>
      <c r="W73" s="165"/>
      <c r="X73" s="71"/>
      <c r="Y73" s="71"/>
      <c r="Z73" s="71"/>
    </row>
    <row r="74" spans="1:26" ht="15.75">
      <c r="A74" s="159"/>
      <c r="B74" s="159"/>
      <c r="C74" s="159"/>
      <c r="D74" s="159"/>
      <c r="E74" s="159"/>
      <c r="F74" s="159"/>
      <c r="G74" s="65"/>
      <c r="H74" s="65"/>
      <c r="I74" s="65"/>
      <c r="J74" s="65"/>
      <c r="K74" s="65"/>
      <c r="L74" s="65"/>
      <c r="M74" s="65"/>
      <c r="N74" s="159"/>
      <c r="O74" s="159"/>
      <c r="P74" s="170"/>
      <c r="Q74" s="170"/>
      <c r="R74" s="170"/>
      <c r="S74" s="170"/>
      <c r="T74" s="170"/>
      <c r="U74" s="170"/>
      <c r="V74" s="170"/>
      <c r="W74" s="170"/>
      <c r="X74" s="65"/>
      <c r="Y74" s="65"/>
      <c r="Z74" s="65"/>
    </row>
    <row r="75" spans="1:26" ht="15.75">
      <c r="A75" s="159"/>
      <c r="B75" s="159"/>
      <c r="C75" s="159"/>
      <c r="D75" s="159"/>
      <c r="E75" s="159"/>
      <c r="F75" s="159"/>
      <c r="G75" s="71"/>
      <c r="H75" s="71"/>
      <c r="I75" s="71"/>
      <c r="J75" s="71"/>
      <c r="K75" s="71"/>
      <c r="L75" s="71"/>
      <c r="M75" s="71"/>
      <c r="N75" s="159"/>
      <c r="O75" s="159"/>
      <c r="P75" s="165"/>
      <c r="Q75" s="165"/>
      <c r="R75" s="165"/>
      <c r="S75" s="165"/>
      <c r="T75" s="165"/>
      <c r="U75" s="165"/>
      <c r="V75" s="165"/>
      <c r="W75" s="165"/>
      <c r="X75" s="71"/>
      <c r="Y75" s="71"/>
      <c r="Z75" s="71"/>
    </row>
    <row r="76" spans="1:26" ht="15.75">
      <c r="A76" s="159"/>
      <c r="B76" s="159"/>
      <c r="C76" s="159"/>
      <c r="D76" s="159"/>
      <c r="E76" s="159"/>
      <c r="F76" s="159"/>
      <c r="G76" s="65"/>
      <c r="H76" s="65"/>
      <c r="I76" s="65"/>
      <c r="J76" s="65"/>
      <c r="K76" s="65"/>
      <c r="L76" s="65"/>
      <c r="M76" s="65"/>
      <c r="N76" s="159"/>
      <c r="O76" s="159"/>
      <c r="P76" s="170"/>
      <c r="Q76" s="170"/>
      <c r="R76" s="170"/>
      <c r="S76" s="170"/>
      <c r="T76" s="170"/>
      <c r="U76" s="170"/>
      <c r="V76" s="170"/>
      <c r="W76" s="170"/>
      <c r="X76" s="65"/>
      <c r="Y76" s="65"/>
      <c r="Z76" s="65"/>
    </row>
    <row r="77" spans="1:26" ht="15.75">
      <c r="A77" s="159"/>
      <c r="B77" s="159"/>
      <c r="C77" s="159"/>
      <c r="D77" s="159"/>
      <c r="E77" s="159"/>
      <c r="F77" s="159"/>
      <c r="G77" s="71"/>
      <c r="H77" s="71"/>
      <c r="I77" s="71"/>
      <c r="J77" s="71"/>
      <c r="K77" s="71"/>
      <c r="L77" s="71"/>
      <c r="M77" s="71"/>
      <c r="N77" s="159"/>
      <c r="O77" s="159"/>
      <c r="P77" s="165"/>
      <c r="Q77" s="165"/>
      <c r="R77" s="165"/>
      <c r="S77" s="165"/>
      <c r="T77" s="165"/>
      <c r="U77" s="165"/>
      <c r="V77" s="165"/>
      <c r="W77" s="165"/>
      <c r="X77" s="71"/>
      <c r="Y77" s="71"/>
      <c r="Z77" s="71"/>
    </row>
    <row r="78" spans="1:26" ht="15.75">
      <c r="A78" s="159"/>
      <c r="B78" s="159"/>
      <c r="C78" s="159"/>
      <c r="D78" s="159"/>
      <c r="E78" s="159"/>
      <c r="F78" s="159"/>
      <c r="G78" s="65"/>
      <c r="H78" s="65"/>
      <c r="I78" s="65"/>
      <c r="J78" s="65"/>
      <c r="K78" s="65"/>
      <c r="L78" s="65"/>
      <c r="M78" s="65"/>
      <c r="N78" s="159"/>
      <c r="O78" s="159"/>
      <c r="P78" s="170"/>
      <c r="Q78" s="170"/>
      <c r="R78" s="170"/>
      <c r="S78" s="170"/>
      <c r="T78" s="170"/>
      <c r="U78" s="170"/>
      <c r="V78" s="170"/>
      <c r="W78" s="170"/>
      <c r="X78" s="65"/>
      <c r="Y78" s="65"/>
      <c r="Z78" s="65"/>
    </row>
    <row r="79" spans="1:26" ht="15.75">
      <c r="A79" s="159"/>
      <c r="B79" s="159"/>
      <c r="C79" s="159"/>
      <c r="D79" s="159"/>
      <c r="E79" s="159"/>
      <c r="F79" s="159"/>
      <c r="G79" s="71"/>
      <c r="H79" s="71"/>
      <c r="I79" s="71"/>
      <c r="J79" s="71"/>
      <c r="K79" s="71"/>
      <c r="L79" s="71"/>
      <c r="M79" s="71"/>
      <c r="N79" s="159"/>
      <c r="O79" s="159"/>
      <c r="P79" s="165"/>
      <c r="Q79" s="165"/>
      <c r="R79" s="165"/>
      <c r="S79" s="165"/>
      <c r="T79" s="165"/>
      <c r="U79" s="165"/>
      <c r="V79" s="165"/>
      <c r="W79" s="165"/>
      <c r="X79" s="71"/>
      <c r="Y79" s="71"/>
      <c r="Z79" s="71"/>
    </row>
    <row r="80" spans="1:26" ht="15.75">
      <c r="A80" s="159"/>
      <c r="B80" s="159"/>
      <c r="C80" s="159"/>
      <c r="D80" s="159"/>
      <c r="E80" s="159"/>
      <c r="F80" s="159"/>
      <c r="G80" s="65"/>
      <c r="H80" s="65"/>
      <c r="I80" s="65"/>
      <c r="J80" s="65"/>
      <c r="K80" s="65"/>
      <c r="L80" s="65"/>
      <c r="M80" s="65"/>
      <c r="N80" s="159"/>
      <c r="O80" s="159"/>
      <c r="P80" s="170"/>
      <c r="Q80" s="170"/>
      <c r="R80" s="170"/>
      <c r="S80" s="170"/>
      <c r="T80" s="170"/>
      <c r="U80" s="170"/>
      <c r="V80" s="170"/>
      <c r="W80" s="170"/>
      <c r="X80" s="65"/>
      <c r="Y80" s="65"/>
      <c r="Z80" s="65"/>
    </row>
    <row r="81" spans="1:26" ht="15.75">
      <c r="A81" s="159"/>
      <c r="B81" s="159"/>
      <c r="C81" s="159"/>
      <c r="D81" s="159"/>
      <c r="E81" s="159"/>
      <c r="F81" s="159"/>
      <c r="G81" s="71"/>
      <c r="H81" s="71"/>
      <c r="I81" s="71"/>
      <c r="J81" s="71"/>
      <c r="K81" s="71"/>
      <c r="L81" s="71"/>
      <c r="M81" s="71"/>
      <c r="N81" s="159"/>
      <c r="O81" s="159"/>
      <c r="P81" s="165"/>
      <c r="Q81" s="165"/>
      <c r="R81" s="165"/>
      <c r="S81" s="165"/>
      <c r="T81" s="165"/>
      <c r="U81" s="165"/>
      <c r="V81" s="165"/>
      <c r="W81" s="165"/>
      <c r="X81" s="71"/>
      <c r="Y81" s="71"/>
      <c r="Z81" s="71"/>
    </row>
    <row r="82" spans="1:26" ht="15.75">
      <c r="A82" s="159"/>
      <c r="B82" s="159"/>
      <c r="C82" s="159"/>
      <c r="D82" s="159"/>
      <c r="E82" s="159"/>
      <c r="F82" s="159"/>
      <c r="G82" s="65"/>
      <c r="H82" s="65"/>
      <c r="I82" s="65"/>
      <c r="J82" s="65"/>
      <c r="K82" s="65"/>
      <c r="L82" s="65"/>
      <c r="M82" s="65"/>
      <c r="N82" s="159"/>
      <c r="O82" s="159"/>
      <c r="P82" s="170"/>
      <c r="Q82" s="170"/>
      <c r="R82" s="170"/>
      <c r="S82" s="170"/>
      <c r="T82" s="170"/>
      <c r="U82" s="170"/>
      <c r="V82" s="170"/>
      <c r="W82" s="170"/>
      <c r="X82" s="65"/>
      <c r="Y82" s="65"/>
      <c r="Z82" s="65"/>
    </row>
    <row r="83" spans="1:26" ht="15.75">
      <c r="A83" s="159"/>
      <c r="B83" s="159"/>
      <c r="C83" s="159"/>
      <c r="D83" s="159"/>
      <c r="E83" s="159"/>
      <c r="F83" s="159"/>
      <c r="G83" s="71"/>
      <c r="H83" s="71"/>
      <c r="I83" s="71"/>
      <c r="J83" s="71"/>
      <c r="K83" s="71"/>
      <c r="L83" s="71"/>
      <c r="M83" s="71"/>
      <c r="N83" s="159"/>
      <c r="O83" s="159"/>
      <c r="P83" s="165"/>
      <c r="Q83" s="165"/>
      <c r="R83" s="165"/>
      <c r="S83" s="165"/>
      <c r="T83" s="165"/>
      <c r="U83" s="165"/>
      <c r="V83" s="165"/>
      <c r="W83" s="165"/>
      <c r="X83" s="71"/>
      <c r="Y83" s="71"/>
      <c r="Z83" s="71"/>
    </row>
    <row r="84" spans="1:26" ht="15.75">
      <c r="A84" s="159"/>
      <c r="B84" s="159"/>
      <c r="C84" s="159"/>
      <c r="D84" s="159"/>
      <c r="E84" s="159"/>
      <c r="F84" s="159"/>
      <c r="G84" s="65"/>
      <c r="H84" s="65"/>
      <c r="I84" s="65"/>
      <c r="J84" s="65"/>
      <c r="K84" s="65"/>
      <c r="L84" s="65"/>
      <c r="M84" s="65"/>
      <c r="N84" s="159"/>
      <c r="O84" s="159"/>
      <c r="P84" s="170"/>
      <c r="Q84" s="170"/>
      <c r="R84" s="170"/>
      <c r="S84" s="170"/>
      <c r="T84" s="170"/>
      <c r="U84" s="170"/>
      <c r="V84" s="170"/>
      <c r="W84" s="170"/>
      <c r="X84" s="65"/>
      <c r="Y84" s="65"/>
      <c r="Z84" s="65"/>
    </row>
    <row r="85" spans="1:26" ht="15.75">
      <c r="A85" s="159"/>
      <c r="B85" s="159"/>
      <c r="C85" s="159"/>
      <c r="D85" s="159"/>
      <c r="E85" s="159"/>
      <c r="F85" s="159"/>
      <c r="G85" s="71"/>
      <c r="H85" s="71"/>
      <c r="I85" s="71"/>
      <c r="J85" s="71"/>
      <c r="K85" s="71"/>
      <c r="L85" s="71"/>
      <c r="M85" s="71"/>
      <c r="N85" s="159"/>
      <c r="O85" s="159"/>
      <c r="P85" s="165"/>
      <c r="Q85" s="165"/>
      <c r="R85" s="165"/>
      <c r="S85" s="165"/>
      <c r="T85" s="165"/>
      <c r="U85" s="165"/>
      <c r="V85" s="165"/>
      <c r="W85" s="165"/>
      <c r="X85" s="71"/>
      <c r="Y85" s="71"/>
      <c r="Z85" s="71"/>
    </row>
    <row r="86" spans="1:26" ht="15.75">
      <c r="A86" s="159"/>
      <c r="B86" s="159"/>
      <c r="C86" s="159"/>
      <c r="D86" s="159"/>
      <c r="E86" s="159"/>
      <c r="F86" s="159"/>
      <c r="G86" s="65"/>
      <c r="H86" s="65"/>
      <c r="I86" s="65"/>
      <c r="J86" s="65"/>
      <c r="K86" s="65"/>
      <c r="L86" s="65"/>
      <c r="M86" s="65"/>
      <c r="N86" s="159"/>
      <c r="O86" s="159"/>
      <c r="P86" s="170"/>
      <c r="Q86" s="170"/>
      <c r="R86" s="170"/>
      <c r="S86" s="170"/>
      <c r="T86" s="170"/>
      <c r="U86" s="170"/>
      <c r="V86" s="170"/>
      <c r="W86" s="170"/>
      <c r="X86" s="65"/>
      <c r="Y86" s="65"/>
      <c r="Z86" s="65"/>
    </row>
    <row r="87" spans="1:26" ht="15.75">
      <c r="A87" s="159"/>
      <c r="B87" s="159"/>
      <c r="C87" s="159"/>
      <c r="D87" s="159"/>
      <c r="E87" s="159"/>
      <c r="F87" s="159"/>
      <c r="G87" s="71"/>
      <c r="H87" s="71"/>
      <c r="I87" s="71"/>
      <c r="J87" s="71"/>
      <c r="K87" s="71"/>
      <c r="L87" s="71"/>
      <c r="M87" s="71"/>
      <c r="N87" s="159"/>
      <c r="O87" s="159"/>
      <c r="P87" s="165"/>
      <c r="Q87" s="165"/>
      <c r="R87" s="165"/>
      <c r="S87" s="165"/>
      <c r="T87" s="165"/>
      <c r="U87" s="165"/>
      <c r="V87" s="165"/>
      <c r="W87" s="165"/>
      <c r="X87" s="71"/>
      <c r="Y87" s="71"/>
      <c r="Z87" s="71"/>
    </row>
    <row r="88" spans="1:26" ht="15.75">
      <c r="A88" s="159"/>
      <c r="B88" s="159"/>
      <c r="C88" s="159"/>
      <c r="D88" s="159"/>
      <c r="E88" s="159"/>
      <c r="F88" s="159"/>
      <c r="G88" s="65"/>
      <c r="H88" s="65"/>
      <c r="I88" s="65"/>
      <c r="J88" s="65"/>
      <c r="K88" s="65"/>
      <c r="L88" s="65"/>
      <c r="M88" s="65"/>
      <c r="N88" s="159"/>
      <c r="O88" s="159"/>
      <c r="P88" s="170"/>
      <c r="Q88" s="170"/>
      <c r="R88" s="170"/>
      <c r="S88" s="170"/>
      <c r="T88" s="170"/>
      <c r="U88" s="170"/>
      <c r="V88" s="170"/>
      <c r="W88" s="170"/>
      <c r="X88" s="65"/>
      <c r="Y88" s="65"/>
      <c r="Z88" s="65"/>
    </row>
    <row r="89" spans="1:26" ht="15.75">
      <c r="A89" s="159"/>
      <c r="B89" s="159"/>
      <c r="C89" s="159"/>
      <c r="D89" s="159"/>
      <c r="E89" s="159"/>
      <c r="F89" s="159"/>
      <c r="G89" s="71"/>
      <c r="H89" s="71"/>
      <c r="I89" s="71"/>
      <c r="J89" s="71"/>
      <c r="K89" s="71"/>
      <c r="L89" s="71"/>
      <c r="M89" s="71"/>
      <c r="N89" s="159"/>
      <c r="O89" s="159"/>
      <c r="P89" s="165"/>
      <c r="Q89" s="165"/>
      <c r="R89" s="165"/>
      <c r="S89" s="165"/>
      <c r="T89" s="165"/>
      <c r="U89" s="165"/>
      <c r="V89" s="165"/>
      <c r="W89" s="165"/>
      <c r="X89" s="71"/>
      <c r="Y89" s="71"/>
      <c r="Z89" s="71"/>
    </row>
    <row r="90" spans="1:26" ht="15.75">
      <c r="A90" s="159"/>
      <c r="B90" s="159"/>
      <c r="C90" s="159"/>
      <c r="D90" s="159"/>
      <c r="E90" s="159"/>
      <c r="F90" s="159"/>
      <c r="G90" s="65"/>
      <c r="H90" s="65"/>
      <c r="I90" s="65"/>
      <c r="J90" s="65"/>
      <c r="K90" s="65"/>
      <c r="L90" s="65"/>
      <c r="M90" s="65"/>
      <c r="N90" s="159"/>
      <c r="O90" s="159"/>
      <c r="P90" s="170"/>
      <c r="Q90" s="170"/>
      <c r="R90" s="170"/>
      <c r="S90" s="170"/>
      <c r="T90" s="170"/>
      <c r="U90" s="170"/>
      <c r="V90" s="170"/>
      <c r="W90" s="170"/>
      <c r="X90" s="65"/>
      <c r="Y90" s="65"/>
      <c r="Z90" s="65"/>
    </row>
    <row r="91" spans="1:26" ht="15.75">
      <c r="A91" s="159"/>
      <c r="B91" s="159"/>
      <c r="C91" s="159"/>
      <c r="D91" s="159"/>
      <c r="E91" s="159"/>
      <c r="F91" s="159"/>
      <c r="G91" s="71"/>
      <c r="H91" s="71"/>
      <c r="I91" s="71"/>
      <c r="J91" s="71"/>
      <c r="K91" s="71"/>
      <c r="L91" s="71"/>
      <c r="M91" s="71"/>
      <c r="N91" s="159"/>
      <c r="O91" s="159"/>
      <c r="P91" s="165"/>
      <c r="Q91" s="165"/>
      <c r="R91" s="165"/>
      <c r="S91" s="165"/>
      <c r="T91" s="165"/>
      <c r="U91" s="165"/>
      <c r="V91" s="165"/>
      <c r="W91" s="165"/>
      <c r="X91" s="71"/>
      <c r="Y91" s="71"/>
      <c r="Z91" s="71"/>
    </row>
    <row r="92" spans="1:26" ht="15.75">
      <c r="A92" s="159"/>
      <c r="B92" s="159"/>
      <c r="C92" s="159"/>
      <c r="D92" s="159"/>
      <c r="E92" s="159"/>
      <c r="F92" s="159"/>
      <c r="G92" s="65"/>
      <c r="H92" s="65"/>
      <c r="I92" s="65"/>
      <c r="J92" s="65"/>
      <c r="K92" s="65"/>
      <c r="L92" s="65"/>
      <c r="M92" s="65"/>
      <c r="N92" s="159"/>
      <c r="O92" s="159"/>
      <c r="P92" s="170"/>
      <c r="Q92" s="170"/>
      <c r="R92" s="170"/>
      <c r="S92" s="170"/>
      <c r="T92" s="170"/>
      <c r="U92" s="170"/>
      <c r="V92" s="170"/>
      <c r="W92" s="170"/>
      <c r="X92" s="65"/>
      <c r="Y92" s="65"/>
      <c r="Z92" s="65"/>
    </row>
    <row r="93" spans="1:26" ht="15.75">
      <c r="A93" s="159"/>
      <c r="B93" s="159"/>
      <c r="C93" s="159"/>
      <c r="D93" s="159"/>
      <c r="E93" s="159"/>
      <c r="F93" s="159"/>
      <c r="G93" s="71"/>
      <c r="H93" s="71"/>
      <c r="I93" s="71"/>
      <c r="J93" s="71"/>
      <c r="K93" s="71"/>
      <c r="L93" s="71"/>
      <c r="M93" s="71"/>
      <c r="N93" s="159"/>
      <c r="O93" s="159"/>
      <c r="P93" s="165"/>
      <c r="Q93" s="165"/>
      <c r="R93" s="165"/>
      <c r="S93" s="165"/>
      <c r="T93" s="165"/>
      <c r="U93" s="165"/>
      <c r="V93" s="165"/>
      <c r="W93" s="165"/>
      <c r="X93" s="71"/>
      <c r="Y93" s="71"/>
      <c r="Z93" s="71"/>
    </row>
    <row r="94" spans="1:26" ht="15.75">
      <c r="A94" s="159"/>
      <c r="B94" s="159"/>
      <c r="C94" s="159"/>
      <c r="D94" s="159"/>
      <c r="E94" s="159"/>
      <c r="F94" s="159"/>
      <c r="G94" s="65"/>
      <c r="H94" s="65"/>
      <c r="I94" s="65"/>
      <c r="J94" s="65"/>
      <c r="K94" s="65"/>
      <c r="L94" s="65"/>
      <c r="M94" s="65"/>
      <c r="N94" s="159"/>
      <c r="O94" s="159"/>
      <c r="P94" s="170"/>
      <c r="Q94" s="170"/>
      <c r="R94" s="170"/>
      <c r="S94" s="170"/>
      <c r="T94" s="170"/>
      <c r="U94" s="170"/>
      <c r="V94" s="170"/>
      <c r="W94" s="170"/>
      <c r="X94" s="65"/>
      <c r="Y94" s="65"/>
      <c r="Z94" s="65"/>
    </row>
    <row r="95" spans="1:26" ht="15.75">
      <c r="A95" s="159"/>
      <c r="B95" s="159"/>
      <c r="C95" s="159"/>
      <c r="D95" s="159"/>
      <c r="E95" s="159"/>
      <c r="F95" s="159"/>
      <c r="G95" s="71"/>
      <c r="H95" s="71"/>
      <c r="I95" s="71"/>
      <c r="J95" s="71"/>
      <c r="K95" s="71"/>
      <c r="L95" s="71"/>
      <c r="M95" s="71"/>
      <c r="N95" s="159"/>
      <c r="O95" s="159"/>
      <c r="P95" s="165"/>
      <c r="Q95" s="165"/>
      <c r="R95" s="165"/>
      <c r="S95" s="165"/>
      <c r="T95" s="165"/>
      <c r="U95" s="165"/>
      <c r="V95" s="165"/>
      <c r="W95" s="165"/>
      <c r="X95" s="71"/>
      <c r="Y95" s="71"/>
      <c r="Z95" s="71"/>
    </row>
    <row r="96" spans="1:26" ht="15.75">
      <c r="A96" s="159"/>
      <c r="B96" s="159"/>
      <c r="C96" s="159"/>
      <c r="D96" s="159"/>
      <c r="E96" s="159"/>
      <c r="F96" s="159"/>
      <c r="G96" s="65"/>
      <c r="H96" s="65"/>
      <c r="I96" s="65"/>
      <c r="J96" s="65"/>
      <c r="K96" s="65"/>
      <c r="L96" s="65"/>
      <c r="M96" s="65"/>
      <c r="N96" s="159"/>
      <c r="O96" s="159"/>
      <c r="P96" s="170"/>
      <c r="Q96" s="170"/>
      <c r="R96" s="170"/>
      <c r="S96" s="170"/>
      <c r="T96" s="170"/>
      <c r="U96" s="170"/>
      <c r="V96" s="170"/>
      <c r="W96" s="170"/>
      <c r="X96" s="65"/>
      <c r="Y96" s="65"/>
      <c r="Z96" s="65"/>
    </row>
    <row r="97" spans="1:26" ht="15.75">
      <c r="A97" s="159"/>
      <c r="B97" s="159"/>
      <c r="C97" s="159"/>
      <c r="D97" s="159"/>
      <c r="E97" s="159"/>
      <c r="F97" s="159"/>
      <c r="G97" s="71"/>
      <c r="H97" s="71"/>
      <c r="I97" s="71"/>
      <c r="J97" s="71"/>
      <c r="K97" s="71"/>
      <c r="L97" s="71"/>
      <c r="M97" s="71"/>
      <c r="N97" s="159"/>
      <c r="O97" s="159"/>
      <c r="P97" s="165"/>
      <c r="Q97" s="165"/>
      <c r="R97" s="165"/>
      <c r="S97" s="165"/>
      <c r="T97" s="165"/>
      <c r="U97" s="165"/>
      <c r="V97" s="165"/>
      <c r="W97" s="165"/>
      <c r="X97" s="71"/>
      <c r="Y97" s="71"/>
      <c r="Z97" s="71"/>
    </row>
  </sheetData>
  <mergeCells count="14">
    <mergeCell ref="K60:P60"/>
    <mergeCell ref="V12:V13"/>
    <mergeCell ref="W12:W13"/>
    <mergeCell ref="AS12:AS13"/>
    <mergeCell ref="D2:AS2"/>
    <mergeCell ref="D5:J5"/>
    <mergeCell ref="G7:AS7"/>
    <mergeCell ref="A9:AS9"/>
    <mergeCell ref="V10:AS10"/>
    <mergeCell ref="A12:A13"/>
    <mergeCell ref="B12:B13"/>
    <mergeCell ref="C12:C13"/>
    <mergeCell ref="D12:D13"/>
    <mergeCell ref="E12:U12"/>
  </mergeCells>
  <pageMargins left="0.23622047244094491" right="0.23622047244094491" top="0.39370078740157483" bottom="0.39370078740157483" header="0.31496062992125984" footer="0.31496062992125984"/>
  <pageSetup paperSize="9" orientation="landscape" r:id="rId1"/>
  <headerFooter differentFirst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отчет</vt:lpstr>
      <vt:lpstr>Перечень</vt:lpstr>
      <vt:lpstr>Таблица</vt:lpstr>
      <vt:lpstr>Ведомость</vt:lpstr>
      <vt:lpstr>План мероприятий</vt:lpstr>
      <vt:lpstr>Табл 1 для Трудинсп</vt:lpstr>
      <vt:lpstr>Табл 2 для Трудинсп</vt:lpstr>
      <vt:lpstr>Перечень!Заголовки_для_печати</vt:lpstr>
      <vt:lpstr>Таблица!Заголовки_для_печати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TRudova</dc:creator>
  <cp:lastModifiedBy>Александра</cp:lastModifiedBy>
  <cp:lastPrinted>2015-03-19T10:18:29Z</cp:lastPrinted>
  <dcterms:created xsi:type="dcterms:W3CDTF">2008-04-03T06:32:08Z</dcterms:created>
  <dcterms:modified xsi:type="dcterms:W3CDTF">2015-03-19T10:18:33Z</dcterms:modified>
</cp:coreProperties>
</file>